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lglt-my.sharepoint.com/personal/arvydas_mordosas_gtc_lt1/Documents/Documents/Pirkimai/didelės vertes pirkimai/ranga/triukšmo sienelės Klaipėda/Klaipėdos triukšmo sienos ER1, ER2 ir Skaidulos projekto dalių darbų pirkimas/"/>
    </mc:Choice>
  </mc:AlternateContent>
  <xr:revisionPtr revIDLastSave="18" documentId="8_{B8CFA939-3609-4F03-86E9-8154F42A0693}" xr6:coauthVersionLast="46" xr6:coauthVersionMax="46" xr10:uidLastSave="{A5DC9E23-18A0-48BE-A85A-BAAAF393C5F9}"/>
  <bookViews>
    <workbookView xWindow="-110" yWindow="-110" windowWidth="19420" windowHeight="10420" xr2:uid="{00000000-000D-0000-FFFF-FFFF00000000}"/>
  </bookViews>
  <sheets>
    <sheet name="Sheet1" sheetId="1" r:id="rId1"/>
    <sheet name="Sheet2" sheetId="2" r:id="rId2"/>
  </sheets>
  <definedNames>
    <definedName name="_Hlk45626560"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8" i="1" l="1"/>
  <c r="A13" i="2"/>
  <c r="F138" i="1"/>
  <c r="F70" i="1"/>
  <c r="F71" i="1"/>
  <c r="F158" i="1" l="1"/>
  <c r="F159" i="1"/>
  <c r="F160" i="1"/>
  <c r="F161" i="1"/>
  <c r="F162" i="1"/>
  <c r="F163" i="1"/>
  <c r="F164" i="1"/>
  <c r="F165" i="1"/>
  <c r="F166" i="1"/>
  <c r="F167" i="1"/>
  <c r="F168" i="1"/>
  <c r="F169" i="1"/>
  <c r="F145" i="1"/>
  <c r="F146" i="1"/>
  <c r="F147" i="1"/>
  <c r="F148" i="1"/>
  <c r="F149" i="1"/>
  <c r="F150" i="1"/>
  <c r="F151" i="1"/>
  <c r="F152" i="1"/>
  <c r="F153" i="1"/>
  <c r="F154" i="1"/>
  <c r="F144" i="1"/>
  <c r="F157" i="1"/>
  <c r="F176" i="1"/>
  <c r="F177" i="1" s="1"/>
  <c r="C10" i="2" s="1"/>
  <c r="F139" i="1"/>
  <c r="F137" i="1"/>
  <c r="F136" i="1"/>
  <c r="F135" i="1"/>
  <c r="F134" i="1"/>
  <c r="F131" i="1"/>
  <c r="F132" i="1" s="1"/>
  <c r="F128" i="1"/>
  <c r="F127" i="1"/>
  <c r="F126" i="1"/>
  <c r="F125" i="1"/>
  <c r="F124" i="1"/>
  <c r="F121" i="1"/>
  <c r="F120" i="1"/>
  <c r="F117" i="1"/>
  <c r="F116" i="1"/>
  <c r="F115" i="1"/>
  <c r="F114" i="1"/>
  <c r="F113" i="1"/>
  <c r="F112" i="1"/>
  <c r="F109" i="1"/>
  <c r="F108" i="1"/>
  <c r="F107" i="1"/>
  <c r="F106" i="1"/>
  <c r="F105" i="1"/>
  <c r="F104" i="1"/>
  <c r="F103" i="1"/>
  <c r="F102" i="1"/>
  <c r="F99" i="1"/>
  <c r="F98" i="1"/>
  <c r="F89" i="1"/>
  <c r="F90" i="1"/>
  <c r="F91" i="1"/>
  <c r="F92" i="1"/>
  <c r="F93" i="1"/>
  <c r="F94" i="1"/>
  <c r="F95" i="1"/>
  <c r="F88" i="1"/>
  <c r="F85" i="1"/>
  <c r="F84" i="1"/>
  <c r="F83" i="1"/>
  <c r="F82" i="1"/>
  <c r="F79" i="1"/>
  <c r="F78" i="1"/>
  <c r="F77" i="1"/>
  <c r="F76" i="1"/>
  <c r="F27" i="1"/>
  <c r="F28" i="1"/>
  <c r="F29" i="1"/>
  <c r="F30" i="1"/>
  <c r="F31" i="1"/>
  <c r="F32" i="1"/>
  <c r="F33" i="1"/>
  <c r="F34" i="1"/>
  <c r="F35" i="1"/>
  <c r="F36" i="1"/>
  <c r="F37" i="1"/>
  <c r="F38" i="1"/>
  <c r="F26" i="1"/>
  <c r="F155" i="1" l="1"/>
  <c r="F171" i="1"/>
  <c r="F140" i="1"/>
  <c r="F129" i="1"/>
  <c r="F122" i="1"/>
  <c r="F118" i="1"/>
  <c r="F110" i="1"/>
  <c r="F100" i="1"/>
  <c r="F96" i="1"/>
  <c r="F86" i="1"/>
  <c r="F80" i="1"/>
  <c r="F41" i="1"/>
  <c r="F172" i="1" l="1"/>
  <c r="C6" i="2"/>
  <c r="C12" i="2"/>
  <c r="C9" i="2" l="1"/>
  <c r="F42" i="1"/>
  <c r="F43" i="1"/>
  <c r="F44" i="1"/>
  <c r="F45" i="1"/>
  <c r="F46" i="1"/>
  <c r="F47" i="1"/>
  <c r="F48" i="1"/>
  <c r="F49" i="1"/>
  <c r="F52" i="1"/>
  <c r="F53" i="1"/>
  <c r="F54" i="1"/>
  <c r="F55" i="1"/>
  <c r="F65" i="1"/>
  <c r="F66" i="1"/>
  <c r="F67" i="1"/>
  <c r="F68" i="1"/>
  <c r="F69" i="1"/>
  <c r="F72" i="1"/>
  <c r="F73" i="1"/>
  <c r="F19" i="1"/>
  <c r="F20" i="1"/>
  <c r="F21" i="1"/>
  <c r="F22" i="1"/>
  <c r="F23" i="1"/>
  <c r="F58" i="1"/>
  <c r="F59" i="1"/>
  <c r="F60" i="1"/>
  <c r="F61" i="1"/>
  <c r="F62" i="1"/>
  <c r="F74" i="1" l="1"/>
  <c r="F63" i="1"/>
  <c r="F56" i="1"/>
  <c r="F50" i="1"/>
  <c r="F24" i="1"/>
  <c r="F39" i="1"/>
  <c r="F141" i="1" l="1"/>
  <c r="C7" i="2"/>
  <c r="C8" i="2" l="1"/>
  <c r="C11" i="2"/>
  <c r="C5" i="2"/>
  <c r="C3" i="2" l="1"/>
  <c r="C4" i="2"/>
  <c r="C13" i="2" l="1"/>
</calcChain>
</file>

<file path=xl/sharedStrings.xml><?xml version="1.0" encoding="utf-8"?>
<sst xmlns="http://schemas.openxmlformats.org/spreadsheetml/2006/main" count="438" uniqueCount="278">
  <si>
    <t>1.2 priedas. 
Techninė specifikacija</t>
  </si>
  <si>
    <t>PROJEKTAS "TRIUKŠMĄ SLOPINANČIŲ SIENELIŲ KLAIPĖDOS GELEŽINKELIO STOTYJE STATYBOS PROJEKTAS" I ETAPAS</t>
  </si>
  <si>
    <t>DARBŲ KIEKIŲ ŽINIARAŠTIS</t>
  </si>
  <si>
    <t>Eil. Nr.</t>
  </si>
  <si>
    <t>Mato vienetas</t>
  </si>
  <si>
    <t>Kiekis</t>
  </si>
  <si>
    <t xml:space="preserve">Kaina, Eur </t>
  </si>
  <si>
    <t>Vieneto</t>
  </si>
  <si>
    <t>Viso kiekio</t>
  </si>
  <si>
    <t>1.1</t>
  </si>
  <si>
    <t>vnt.</t>
  </si>
  <si>
    <t>1.2</t>
  </si>
  <si>
    <t>1.3</t>
  </si>
  <si>
    <t>1.4</t>
  </si>
  <si>
    <t>1.5</t>
  </si>
  <si>
    <t>1.6</t>
  </si>
  <si>
    <t>1.7</t>
  </si>
  <si>
    <t>1.8</t>
  </si>
  <si>
    <t>1.9</t>
  </si>
  <si>
    <t>1.10</t>
  </si>
  <si>
    <t>1.11</t>
  </si>
  <si>
    <t>2.1</t>
  </si>
  <si>
    <t>m</t>
  </si>
  <si>
    <t>2.2</t>
  </si>
  <si>
    <t>2.3</t>
  </si>
  <si>
    <t>2.4</t>
  </si>
  <si>
    <t>2.5</t>
  </si>
  <si>
    <t>2.6</t>
  </si>
  <si>
    <t>2.7</t>
  </si>
  <si>
    <t>2.8</t>
  </si>
  <si>
    <t>2.9</t>
  </si>
  <si>
    <t>2.10</t>
  </si>
  <si>
    <t>3.1</t>
  </si>
  <si>
    <t>3.2</t>
  </si>
  <si>
    <t>3.3</t>
  </si>
  <si>
    <t>3.4</t>
  </si>
  <si>
    <t>4.1</t>
  </si>
  <si>
    <t>4.2</t>
  </si>
  <si>
    <t>4.3</t>
  </si>
  <si>
    <t>4.4</t>
  </si>
  <si>
    <t>t</t>
  </si>
  <si>
    <t>5.1</t>
  </si>
  <si>
    <t>5.2</t>
  </si>
  <si>
    <t>5.3</t>
  </si>
  <si>
    <t>5.4</t>
  </si>
  <si>
    <t>5.5</t>
  </si>
  <si>
    <t>2.</t>
  </si>
  <si>
    <t>3.</t>
  </si>
  <si>
    <t>5.</t>
  </si>
  <si>
    <t>6.2</t>
  </si>
  <si>
    <t>7.2</t>
  </si>
  <si>
    <t>8.</t>
  </si>
  <si>
    <t>8.1</t>
  </si>
  <si>
    <t>8.2</t>
  </si>
  <si>
    <t>8.3</t>
  </si>
  <si>
    <t>8.4</t>
  </si>
  <si>
    <t>9.1</t>
  </si>
  <si>
    <t>9.2</t>
  </si>
  <si>
    <t>9.3</t>
  </si>
  <si>
    <t>9.4</t>
  </si>
  <si>
    <t>2.11</t>
  </si>
  <si>
    <t>2.12</t>
  </si>
  <si>
    <t>2.13</t>
  </si>
  <si>
    <t>2.14</t>
  </si>
  <si>
    <t>Medžiagos</t>
  </si>
  <si>
    <t>Montavimo darbai</t>
  </si>
  <si>
    <t>kompl.</t>
  </si>
  <si>
    <t>3.5</t>
  </si>
  <si>
    <t>3.6</t>
  </si>
  <si>
    <t>3.7</t>
  </si>
  <si>
    <t>3.8</t>
  </si>
  <si>
    <t>3.9</t>
  </si>
  <si>
    <t>6 SKYRIUS. ELEKTRONINIŲ RYŠIŲ (TELEKOMUNIKACIJŲ) DALIS</t>
  </si>
  <si>
    <t>1.</t>
  </si>
  <si>
    <t>RKKS. Medžiagos</t>
  </si>
  <si>
    <t>RKŠ-4 tipo g/b surenkamas RKKS šulinys (arba lygiavertis)</t>
  </si>
  <si>
    <t>Ketinis lengvo tipo liukas šuliniui</t>
  </si>
  <si>
    <t>Plieniniai kronšteinai (cinkuoti) ryšių kabelių tvirtinimui šulinyje su 2 ink. varžtais (komplektas)</t>
  </si>
  <si>
    <t>PE vamzdis Æ110 mm</t>
  </si>
  <si>
    <t>Trasos žymėjimo stulpelis</t>
  </si>
  <si>
    <t>Viso suma 6.1 Skyriuje:</t>
  </si>
  <si>
    <t>RKKS. Montavimo darbai</t>
  </si>
  <si>
    <t>Duobės 3 tipo šuliniui kasimas</t>
  </si>
  <si>
    <t>m³</t>
  </si>
  <si>
    <t>RKŠ-3 tipo g/b surenkamo RKKS šulinio (arba lygiaverčio) įrengimas</t>
  </si>
  <si>
    <t>II grupės grunto kasimas daugiakaušiais ekskavatoriais, suverčiant į sankasą, kai tranšėjų gylis iki 2.5m</t>
  </si>
  <si>
    <t>II grupės grunto kasimas rankiniu būdu iki 2m pločio ir iki 1.5m gylio sutvirtintose tranšėjose</t>
  </si>
  <si>
    <t>Grunto tankinimas vibroplokštėmis</t>
  </si>
  <si>
    <t>Tranšėjų ir iškasų užpylimas buldozeriu  iki 59 kW (80 aj) galingumo, perstumiant II grupės gruntą iki 5 m atstumu</t>
  </si>
  <si>
    <t>Tranšėjų, iškasų ir duobių užpylimas II grupės gruntu rankiniu būdu</t>
  </si>
  <si>
    <t>Gelžbetonio detalių, telefono šulinių ir dėžių išvežiojimas  4 km atstumu</t>
  </si>
  <si>
    <t>Angų iškirtimas betoninių šulinių sienose</t>
  </si>
  <si>
    <t>Vamzdžių įvadų į šulinius ir dėžes įrengimas</t>
  </si>
  <si>
    <t>Skylių gręžimas per betono sieną</t>
  </si>
  <si>
    <t>Polietileninių vamzdžių paklojimas</t>
  </si>
  <si>
    <t>Trasos žymėjimo stulpelio pastatymas</t>
  </si>
  <si>
    <t>Viso suma 6.2 Skyriuje:</t>
  </si>
  <si>
    <t>RKKS. Demontavimo darbai</t>
  </si>
  <si>
    <t>II grupės grunto kasimas, suverčiant į sankasą, kai tranšėjų gylis iki 2.5m</t>
  </si>
  <si>
    <t>Tranšėjų ir iškasų užpylimas, perstumiant II grupės gruntą iki 5 m atstumu</t>
  </si>
  <si>
    <t>Tipinių gelžbetonio vidutinių 2 kanalų šulinių išardymas</t>
  </si>
  <si>
    <t>Tipinių gelžbetonio vidutinių 6 kanalų šulinių išardymas</t>
  </si>
  <si>
    <t>Polietileninių vamzdžių demontavimas</t>
  </si>
  <si>
    <t>Trasos žymėjimo stulpelio demontavimas</t>
  </si>
  <si>
    <t>Statybinių šiukšlių išvežimas 5 km atstumu</t>
  </si>
  <si>
    <t>Viso suma 6.3 Skyriuje:</t>
  </si>
  <si>
    <t>4.</t>
  </si>
  <si>
    <t>Šviesolaidžiai. Medžiagos</t>
  </si>
  <si>
    <t>Šviesolaidinio kabelio mova</t>
  </si>
  <si>
    <t>Kabelių laikikliai</t>
  </si>
  <si>
    <t>Kabelių markiravimo lentelės</t>
  </si>
  <si>
    <t>HDPE vamzdis Æ32 mm</t>
  </si>
  <si>
    <t>Viso suma 6.4 Skyriuje:</t>
  </si>
  <si>
    <t>Šviesolaidžiai. Montavimo darbai</t>
  </si>
  <si>
    <t>Polietileninių vamzdžių šviesolaidiniam kabeliui įtraukimas į laisvą kanalą</t>
  </si>
  <si>
    <t>Šviesolaidinio kabelio įpūtimas į Æ32 mm vamzdelį</t>
  </si>
  <si>
    <t>Šviesolaidinio kabelio slopimo parametrų matavimas lazeriniu galios matuokliu iš galinių įrengimų</t>
  </si>
  <si>
    <t xml:space="preserve">24 skaidulų šviesolaidinio kabelio jungiamųjų movų montavimas, matuojant parametrus prieš montavimą ir sumontavus movą                                                                                                                                         </t>
  </si>
  <si>
    <t>Kabelių markiravimas</t>
  </si>
  <si>
    <t>Viso suma 6.5 Skyriuje:</t>
  </si>
  <si>
    <t>6.</t>
  </si>
  <si>
    <t>Šviesolaidžiai. Demontavimo darbai</t>
  </si>
  <si>
    <t>6.1</t>
  </si>
  <si>
    <t>24 skaidulų šviesolaidinio kabelio jungiamųjų movų demontavimas</t>
  </si>
  <si>
    <t>Tranšėjų 1m gylio 1-2 kabeliams  I-II grupės grunte</t>
  </si>
  <si>
    <t>6.3</t>
  </si>
  <si>
    <t>Tranšėjų kasimas rankiniu būdu 1-2 kabeliams I-II grupės grunte iki 1m gylio</t>
  </si>
  <si>
    <t>6.4</t>
  </si>
  <si>
    <t>Kabelio ištraukimas iš esamo apsauginio vamzdžio</t>
  </si>
  <si>
    <t>6.5</t>
  </si>
  <si>
    <t>Vamzdžio demontavimas iš tranšėjos</t>
  </si>
  <si>
    <t>6.6</t>
  </si>
  <si>
    <t>Vamzdžio ištraukimas iš RKKS kanalo</t>
  </si>
  <si>
    <t>6.7</t>
  </si>
  <si>
    <r>
      <t xml:space="preserve">Tranšėjų 1m gylio 1-2 kabeliams užpylimas </t>
    </r>
    <r>
      <rPr>
        <strike/>
        <sz val="11"/>
        <color rgb="FFFF0000"/>
        <rFont val="Arial"/>
        <family val="2"/>
        <charset val="186"/>
      </rPr>
      <t xml:space="preserve">  </t>
    </r>
    <r>
      <rPr>
        <sz val="11"/>
        <color theme="1"/>
        <rFont val="Arial"/>
        <family val="2"/>
      </rPr>
      <t>I-II grupės grunte iš sankasos</t>
    </r>
  </si>
  <si>
    <t>6.8</t>
  </si>
  <si>
    <t>Tranšėjų užpylimas rankiniu būdu 1-2 kabeliams I-II grupės grunte</t>
  </si>
  <si>
    <t>6.9</t>
  </si>
  <si>
    <t>Viso suma 6.6 Skyriuje:</t>
  </si>
  <si>
    <t>7.</t>
  </si>
  <si>
    <t>Magistraliniai (variniai) kabeliai. Medžiagos</t>
  </si>
  <si>
    <t>7.1</t>
  </si>
  <si>
    <t>Telekomunikacijų kabelis Cu 10×4×0.9</t>
  </si>
  <si>
    <t>SĮ ryšių kabelis Cu 12×2×0.9</t>
  </si>
  <si>
    <t>7.3</t>
  </si>
  <si>
    <t>Telekomunikacijų kabelio mova</t>
  </si>
  <si>
    <t>7.4</t>
  </si>
  <si>
    <t>Viso suma 6.7 Skyriuje:</t>
  </si>
  <si>
    <t>Kabelio įtraukimas į laisvą kanalizacijos kanalą</t>
  </si>
  <si>
    <t>Movos montavimas</t>
  </si>
  <si>
    <t>Kabelių matavimai</t>
  </si>
  <si>
    <t>Viso suma 6.8 Skyriuje:</t>
  </si>
  <si>
    <t>9.</t>
  </si>
  <si>
    <t>Magistraliniai (variniai) kabeliai. Demontavimo darbai</t>
  </si>
  <si>
    <t>Tranšėjų 1m gylio 1-2 kabeliams kasimas</t>
  </si>
  <si>
    <t>Tranšėjų 1m gylio 1-2 kabeliams užpylimas I-II grupės grunte iš sankasos</t>
  </si>
  <si>
    <t>9.5</t>
  </si>
  <si>
    <t>Kabelio demontavimas nuo konstrukcijų</t>
  </si>
  <si>
    <t>9.6</t>
  </si>
  <si>
    <t>Kabelio ištraukimas iš vamzdžio</t>
  </si>
  <si>
    <t>9.7</t>
  </si>
  <si>
    <t>Kabelio demontavimas iš tranšėjos</t>
  </si>
  <si>
    <t>9.8</t>
  </si>
  <si>
    <r>
      <t>Statybinių šiukšlių išvežimas 5 km atstumu</t>
    </r>
    <r>
      <rPr>
        <strike/>
        <sz val="11"/>
        <color rgb="FFFF0000"/>
        <rFont val="Arial"/>
        <family val="2"/>
        <charset val="186"/>
      </rPr>
      <t xml:space="preserve"> </t>
    </r>
  </si>
  <si>
    <t>Viso suma 6.9 Skyriuje:</t>
  </si>
  <si>
    <t>10.</t>
  </si>
  <si>
    <t>Kiti kabeliai. Medžiagos</t>
  </si>
  <si>
    <t>10.1</t>
  </si>
  <si>
    <t>10.2</t>
  </si>
  <si>
    <t>Viso suma 6.10 Skyriuje:</t>
  </si>
  <si>
    <t>11.</t>
  </si>
  <si>
    <t>Kiti kabeliai. Montavimo darbai</t>
  </si>
  <si>
    <t>11.1</t>
  </si>
  <si>
    <t>Tranšėjų 1m gylio 1-2 kabeliams kasimas I-II grupės grunte</t>
  </si>
  <si>
    <t>11.2</t>
  </si>
  <si>
    <t>Tranšėjų kasimas rankiniu būdu1-2 kabeliams I-II grupės grunte iki 1m gylio</t>
  </si>
  <si>
    <t>11.3</t>
  </si>
  <si>
    <t>11.4</t>
  </si>
  <si>
    <t>11.5</t>
  </si>
  <si>
    <t>11.6</t>
  </si>
  <si>
    <t>Kabelio klojimas tranšėjoje</t>
  </si>
  <si>
    <t>11.7</t>
  </si>
  <si>
    <t>11.8</t>
  </si>
  <si>
    <t>Viso suma 6.11 Skyriuje:</t>
  </si>
  <si>
    <t>12.</t>
  </si>
  <si>
    <t>Kiti kabeliai. Demontavimo darbai</t>
  </si>
  <si>
    <t>12.1</t>
  </si>
  <si>
    <t>Tranšėjų 1m gylio 1-2 kabeliams kasimas  I-II grupės grunte</t>
  </si>
  <si>
    <t>12.2</t>
  </si>
  <si>
    <t>12.3</t>
  </si>
  <si>
    <r>
      <t xml:space="preserve">Tranšėjų 1m gylio 1-2 kabeliams užpylimas </t>
    </r>
    <r>
      <rPr>
        <strike/>
        <sz val="11"/>
        <color rgb="FFFF0000"/>
        <rFont val="Arial"/>
        <family val="2"/>
        <charset val="186"/>
      </rPr>
      <t xml:space="preserve"> </t>
    </r>
    <r>
      <rPr>
        <sz val="11"/>
        <color theme="1"/>
        <rFont val="Arial"/>
        <family val="2"/>
      </rPr>
      <t xml:space="preserve"> I-II grupės grunte iš sankasos</t>
    </r>
  </si>
  <si>
    <t>12.4</t>
  </si>
  <si>
    <t>12.5</t>
  </si>
  <si>
    <t>12.6</t>
  </si>
  <si>
    <t>Viso suma 6.12 Skyriuje:</t>
  </si>
  <si>
    <t>13.</t>
  </si>
  <si>
    <t>Kabelių apsauga. Medžiagos</t>
  </si>
  <si>
    <t>13.1</t>
  </si>
  <si>
    <t>HDPE vamzdis Æ110 mm</t>
  </si>
  <si>
    <t>13.2</t>
  </si>
  <si>
    <t>Remontinis vamzdis HDPE Æ110</t>
  </si>
  <si>
    <t>Viso suma 6.13 Skyriuje:</t>
  </si>
  <si>
    <t>14.</t>
  </si>
  <si>
    <t>Kabelių apsauga. Montavimo darbai</t>
  </si>
  <si>
    <t>14.1</t>
  </si>
  <si>
    <t>Duobės kasimas ir užpylimas betranšėjiniam klojimui</t>
  </si>
  <si>
    <t>14.2</t>
  </si>
  <si>
    <t>Uždaro perėjimo iki 50 m ilgio įrengimas kryptinio gręž. įreng., įtraukiant 75-110mm skersmens vamzdį</t>
  </si>
  <si>
    <t>14.3</t>
  </si>
  <si>
    <t>14.4</t>
  </si>
  <si>
    <t>14.5</t>
  </si>
  <si>
    <t>Remontinio vamzdžio montavimas</t>
  </si>
  <si>
    <t>Viso suma 6.14 Skyriuje:</t>
  </si>
  <si>
    <t>15.</t>
  </si>
  <si>
    <t>Kabelių perkėlimas nenutraukiant. Medžiagos</t>
  </si>
  <si>
    <t>15.1</t>
  </si>
  <si>
    <t>Viso suma 6.15 Skyriuje:</t>
  </si>
  <si>
    <t>16.</t>
  </si>
  <si>
    <t>16.1</t>
  </si>
  <si>
    <t>II grupės grunto kasimas , suverčiant į sankasą, kai tranšėjų gylis iki 2.5m</t>
  </si>
  <si>
    <t>16.2</t>
  </si>
  <si>
    <t>16.3</t>
  </si>
  <si>
    <t>16.4</t>
  </si>
  <si>
    <t>Tranšėjų ir iškasų užpylimas , perstumiant II grupės gruntą iki 5 m atstumu</t>
  </si>
  <si>
    <t>16.5</t>
  </si>
  <si>
    <t>16.6</t>
  </si>
  <si>
    <t>Viso suma 6.16 Skyriuje:</t>
  </si>
  <si>
    <t>Viso 6 Skyriuje:</t>
  </si>
  <si>
    <t>7 SKYRIUS. ELEKTRONINIŲ RYŠIŲ (TELEKOMUNIKACIJŲ). GELEŽINKELIŲ SIGNALIZACIJOS ĮRENGINIAI</t>
  </si>
  <si>
    <t>Šviesoforas lęšinis, ant metalinio stiebo, su LED galvutėmis, su kvadratiniu skydeliu, su transformatoriaus dėže</t>
  </si>
  <si>
    <t>Šviesoforo pamatas</t>
  </si>
  <si>
    <t>Transformatorius šviesoforui</t>
  </si>
  <si>
    <t>Relė</t>
  </si>
  <si>
    <t>Saugiklis be perdegimo kontrolės</t>
  </si>
  <si>
    <t>SĮ kabelių universali jungimo mova (vienakryptė)</t>
  </si>
  <si>
    <t>SĮ kabelių universali jungimo mova (dvikryptė)</t>
  </si>
  <si>
    <t>Kabelis A-2Y2YV 4×2×0.9 arba analogas</t>
  </si>
  <si>
    <t>Kabelių apsaugos vamzdis HDPE Æ50 mm</t>
  </si>
  <si>
    <t>Kabelių apsaugos vamzdis HDPE Æ110 mm (betranšėjiniam klojimui)</t>
  </si>
  <si>
    <t>Gnybtai kabelių jungimui atšakinėje SĮ movoje</t>
  </si>
  <si>
    <t>Viso suma 7.1 Skyriuje:</t>
  </si>
  <si>
    <t>Duobės šviesoforo pamatui kasimas</t>
  </si>
  <si>
    <t>Pamato šviesoforui montavimas</t>
  </si>
  <si>
    <t>Šviesoforo stiebo montavimas</t>
  </si>
  <si>
    <t>Šviesoforo montavimas ant stiebo</t>
  </si>
  <si>
    <t>SĮ kabelių movos montavimas</t>
  </si>
  <si>
    <t>Tranšėjos iki 1 m gylio kasimas ir užpylimas rankiniu būdu</t>
  </si>
  <si>
    <t>Aps. vamzdžio įtraukimas į RKKS kanalą</t>
  </si>
  <si>
    <t>Kabelio apsauginio vamzdžio klojimas tranšėjoje</t>
  </si>
  <si>
    <t>Kabelio tiesimas konstrukcijomis</t>
  </si>
  <si>
    <t>Kabelio įtraukimas į RKKS kanalą</t>
  </si>
  <si>
    <t>Kabelio įtraukimas į aps. vamzdį</t>
  </si>
  <si>
    <t>Kabelių prijungimas prie aparatų gnybtų</t>
  </si>
  <si>
    <t>porų</t>
  </si>
  <si>
    <t>Šviesoforų įrangos paleidimo-derinimo darbai</t>
  </si>
  <si>
    <t>Viso suma 7.2 Skyriuje:</t>
  </si>
  <si>
    <t>Viso 7 Skyriuje:</t>
  </si>
  <si>
    <t>8 SKYRIUS. ELEKTRONINIŲ RYŠIŲ (TELEKOMUNIKACIJŲ). UAB "SKAIDULA" TINKLAI</t>
  </si>
  <si>
    <t>Šviesolaidinio kabelio klojimas</t>
  </si>
  <si>
    <t>Viso suma 8.1 Skyriuje:</t>
  </si>
  <si>
    <t>Viso 8 Skyriuje:</t>
  </si>
  <si>
    <t>Skyrius</t>
  </si>
  <si>
    <t>Kaina be PVM</t>
  </si>
  <si>
    <t>Sklypo</t>
  </si>
  <si>
    <t>Konstrukcijų</t>
  </si>
  <si>
    <t>Vandens / nuotekų</t>
  </si>
  <si>
    <t>Šilumos tinklai</t>
  </si>
  <si>
    <t>E1</t>
  </si>
  <si>
    <t>ER1</t>
  </si>
  <si>
    <t>ER2</t>
  </si>
  <si>
    <t>Skaidula</t>
  </si>
  <si>
    <t>ESO</t>
  </si>
  <si>
    <t>Baigiamieji darbai</t>
  </si>
  <si>
    <t>Priedas  Nr.2</t>
  </si>
  <si>
    <t xml:space="preserve"> ELEKTRONINIŲ RYŠIŲ (TELEKOMUNIKACIJŲ) DALIES ŽINIARAŠTIS</t>
  </si>
  <si>
    <t>Iš viso € be PVM</t>
  </si>
  <si>
    <t>*Į Rangos kainą įeina sąmatoje nurodyti Darbai (montavimas, paleidimas, derinimas ir kita), įskaitant reikalingą Įrangą, jų pristatymas į Objektą, techninės-projektinės dokumentacijos paruošimo (jeigu nurodyta reikalavimuose) ir pateikimo Generaliniam rangovui sąnaudos, Darbų organizavimo išlaidos, atlyginimas Subrangovo darbuotojams, visi reikiami Darbams atlikti išmontavimo darbai, tvarkos palaikymas statybos aikštelėje, statybinių šiukšlių išvežimas ir aplinkos sutvarkymas baigus statybos darbus, bet ne vėliau kaip iki Rangos numatytos  Sutartyje Darbų baigimo dienos. Taip pat į Rangos kainą įeina bet kokie darbai, įranga ar medžiagos, reikalingi sutartyje numatytiems Statybos Darbams atlikti, nors tiesiogiai ir nenumatyti Sutartyje ar sąmatose, tačiau kuriuos Subrangovas, būdamas srities specialistu, turėjo ir galėjo numatyti ruošdamas pasiūlymą Generaliniam rangovui, jei būtų buvęs pakankamai rūpestingas ir tinkamai atsižvelgęs į aplinkybę, kad Generalinis rangovas siekia, kad Subrangovasnumatytus Darbus atliktų, kartu atlikdamas ir susijusius darbus, taip pat Paslaugų, kurios nėra tiesiogiai susiję su Darbais, tačiau numatytų Sutartyje, įvykdymo kaina.</t>
  </si>
  <si>
    <t>*Darbų aprašymas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</si>
</sst>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sz val="11"/>
      <color theme="1"/>
      <name val="Calibri"/>
      <family val="2"/>
      <charset val="186"/>
      <scheme val="minor"/>
    </font>
    <font>
      <sz val="10"/>
      <color theme="1"/>
      <name val="Arial"/>
      <family val="2"/>
      <charset val="186"/>
    </font>
    <font>
      <b/>
      <sz val="11"/>
      <color theme="1"/>
      <name val="Calibri"/>
      <family val="2"/>
      <scheme val="minor"/>
    </font>
    <font>
      <sz val="11"/>
      <color theme="1"/>
      <name val="Arial"/>
      <family val="2"/>
    </font>
    <font>
      <b/>
      <sz val="11"/>
      <color theme="1"/>
      <name val="Arial"/>
      <family val="2"/>
    </font>
    <font>
      <sz val="8"/>
      <name val="Calibri"/>
      <family val="2"/>
      <scheme val="minor"/>
    </font>
    <font>
      <b/>
      <sz val="11"/>
      <name val="Arial"/>
      <family val="2"/>
    </font>
    <font>
      <i/>
      <sz val="11"/>
      <color theme="0" tint="-0.34998626667073579"/>
      <name val="Arial"/>
      <family val="2"/>
    </font>
    <font>
      <sz val="11"/>
      <name val="Arial"/>
      <family val="2"/>
    </font>
    <font>
      <sz val="11"/>
      <color rgb="FFFF0000"/>
      <name val="Calibri"/>
      <family val="2"/>
      <scheme val="minor"/>
    </font>
    <font>
      <strike/>
      <sz val="11"/>
      <color rgb="FFFF0000"/>
      <name val="Arial"/>
      <family val="2"/>
      <charset val="186"/>
    </font>
    <font>
      <sz val="10"/>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67">
    <xf numFmtId="0" fontId="0" fillId="0" borderId="0" xfId="0"/>
    <xf numFmtId="0" fontId="3" fillId="0" borderId="0" xfId="0" applyFont="1" applyAlignment="1">
      <alignment horizontal="center"/>
    </xf>
    <xf numFmtId="0" fontId="0" fillId="0" borderId="0" xfId="0" applyAlignment="1">
      <alignment horizontal="right"/>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xf numFmtId="0" fontId="4"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Border="1" applyAlignment="1">
      <alignment horizontal="right"/>
    </xf>
    <xf numFmtId="0" fontId="7" fillId="2" borderId="11" xfId="0" applyFont="1" applyFill="1" applyBorder="1" applyAlignment="1">
      <alignment horizontal="center" vertical="center" wrapText="1"/>
    </xf>
    <xf numFmtId="0" fontId="8" fillId="2" borderId="10" xfId="0" applyFont="1" applyFill="1" applyBorder="1" applyAlignment="1">
      <alignment horizontal="center" vertical="top"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right" vertical="center" wrapText="1"/>
    </xf>
    <xf numFmtId="0" fontId="8" fillId="2" borderId="11" xfId="0" applyFont="1" applyFill="1" applyBorder="1" applyAlignment="1">
      <alignment horizontal="center" vertical="center" wrapText="1"/>
    </xf>
    <xf numFmtId="2" fontId="5" fillId="2" borderId="17" xfId="0" applyNumberFormat="1" applyFont="1" applyFill="1" applyBorder="1" applyAlignment="1">
      <alignment vertical="center" wrapText="1"/>
    </xf>
    <xf numFmtId="2" fontId="4" fillId="2" borderId="11" xfId="0" applyNumberFormat="1" applyFont="1" applyFill="1" applyBorder="1" applyAlignment="1">
      <alignment horizontal="right" vertical="center" wrapText="1"/>
    </xf>
    <xf numFmtId="0" fontId="4" fillId="0" borderId="2" xfId="0" applyFont="1" applyBorder="1" applyAlignment="1">
      <alignment horizontal="center" wrapText="1"/>
    </xf>
    <xf numFmtId="0" fontId="5" fillId="2" borderId="2" xfId="0" applyFont="1" applyFill="1" applyBorder="1" applyAlignment="1">
      <alignment horizontal="center" wrapText="1"/>
    </xf>
    <xf numFmtId="0" fontId="4" fillId="0" borderId="0" xfId="0" applyFont="1" applyFill="1"/>
    <xf numFmtId="0" fontId="5" fillId="2" borderId="1" xfId="0" applyFont="1" applyFill="1" applyBorder="1" applyAlignment="1">
      <alignment horizontal="center" vertical="top" wrapText="1"/>
    </xf>
    <xf numFmtId="0" fontId="4" fillId="0" borderId="1" xfId="0" applyFont="1" applyFill="1" applyBorder="1" applyAlignment="1">
      <alignment horizontal="center" vertical="top" wrapText="1"/>
    </xf>
    <xf numFmtId="2" fontId="5" fillId="4" borderId="25" xfId="0" applyNumberFormat="1" applyFont="1" applyFill="1" applyBorder="1" applyAlignment="1">
      <alignment horizontal="right" vertical="center" wrapText="1"/>
    </xf>
    <xf numFmtId="0" fontId="10" fillId="0" borderId="0" xfId="0" applyFont="1" applyAlignment="1">
      <alignment horizontal="left"/>
    </xf>
    <xf numFmtId="0" fontId="9" fillId="0" borderId="2" xfId="0" applyFont="1" applyBorder="1" applyAlignment="1">
      <alignment horizontal="justify" vertical="center" wrapText="1"/>
    </xf>
    <xf numFmtId="164" fontId="4" fillId="0" borderId="4" xfId="0" applyNumberFormat="1" applyFont="1" applyBorder="1" applyAlignment="1" applyProtection="1">
      <alignment horizontal="right" wrapText="1"/>
      <protection locked="0"/>
    </xf>
    <xf numFmtId="164" fontId="4" fillId="0" borderId="20" xfId="0" applyNumberFormat="1" applyFont="1" applyBorder="1" applyAlignment="1">
      <alignment vertical="center" wrapText="1"/>
    </xf>
    <xf numFmtId="164" fontId="4" fillId="0" borderId="4" xfId="0" applyNumberFormat="1" applyFont="1" applyFill="1" applyBorder="1" applyAlignment="1" applyProtection="1">
      <alignment horizontal="left" vertical="center" wrapText="1"/>
      <protection locked="0"/>
    </xf>
    <xf numFmtId="164" fontId="0" fillId="0" borderId="1" xfId="0" applyNumberFormat="1" applyBorder="1"/>
    <xf numFmtId="0" fontId="7" fillId="2" borderId="1" xfId="0" applyFont="1" applyFill="1" applyBorder="1" applyAlignment="1">
      <alignment horizontal="center" vertical="center" wrapText="1"/>
    </xf>
    <xf numFmtId="49" fontId="5" fillId="2" borderId="18" xfId="0" applyNumberFormat="1" applyFont="1" applyFill="1" applyBorder="1" applyAlignment="1">
      <alignment horizontal="right" vertical="center" wrapText="1"/>
    </xf>
    <xf numFmtId="49" fontId="5" fillId="2" borderId="19" xfId="0" applyNumberFormat="1" applyFont="1" applyFill="1" applyBorder="1" applyAlignment="1">
      <alignment horizontal="right" vertical="center" wrapText="1"/>
    </xf>
    <xf numFmtId="0" fontId="9" fillId="2" borderId="12" xfId="0" applyFont="1" applyFill="1" applyBorder="1" applyAlignment="1">
      <alignment horizontal="right" vertical="top" wrapText="1"/>
    </xf>
    <xf numFmtId="0" fontId="9" fillId="2" borderId="3" xfId="0" applyFont="1" applyFill="1" applyBorder="1" applyAlignment="1">
      <alignment horizontal="right" vertical="top" wrapText="1"/>
    </xf>
    <xf numFmtId="0" fontId="9" fillId="2" borderId="4" xfId="0" applyFont="1" applyFill="1" applyBorder="1" applyAlignment="1">
      <alignment horizontal="righ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9" fillId="2" borderId="10" xfId="0" applyFont="1" applyFill="1" applyBorder="1" applyAlignment="1">
      <alignment horizontal="right" vertical="top" wrapText="1"/>
    </xf>
    <xf numFmtId="0" fontId="9" fillId="2" borderId="1" xfId="0" applyFont="1" applyFill="1" applyBorder="1" applyAlignment="1">
      <alignment horizontal="right" vertical="top" wrapText="1"/>
    </xf>
    <xf numFmtId="0" fontId="7" fillId="3" borderId="2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4" fillId="0" borderId="0" xfId="0" applyFont="1" applyAlignment="1">
      <alignment horizont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5" fillId="4" borderId="6" xfId="0" applyFont="1" applyFill="1" applyBorder="1" applyAlignment="1">
      <alignment horizontal="right" vertical="center"/>
    </xf>
    <xf numFmtId="0" fontId="5" fillId="4" borderId="23" xfId="0" applyFont="1" applyFill="1" applyBorder="1" applyAlignment="1">
      <alignment horizontal="right" vertical="center"/>
    </xf>
    <xf numFmtId="0" fontId="5" fillId="4" borderId="24" xfId="0" applyFont="1" applyFill="1" applyBorder="1" applyAlignment="1">
      <alignment horizontal="right" vertical="center"/>
    </xf>
    <xf numFmtId="49" fontId="5" fillId="2" borderId="14" xfId="0" applyNumberFormat="1" applyFont="1" applyFill="1" applyBorder="1" applyAlignment="1">
      <alignment horizontal="right" vertical="center" wrapText="1"/>
    </xf>
    <xf numFmtId="49" fontId="5" fillId="2" borderId="15" xfId="0" applyNumberFormat="1" applyFont="1" applyFill="1" applyBorder="1" applyAlignment="1">
      <alignment horizontal="right" vertical="center" wrapText="1"/>
    </xf>
    <xf numFmtId="49" fontId="5" fillId="2" borderId="16" xfId="0" applyNumberFormat="1" applyFont="1" applyFill="1" applyBorder="1" applyAlignment="1">
      <alignment horizontal="right" vertical="center" wrapText="1"/>
    </xf>
    <xf numFmtId="0" fontId="5" fillId="0" borderId="0" xfId="0" applyFont="1" applyAlignment="1">
      <alignment horizontal="center" vertical="center" wrapText="1"/>
    </xf>
    <xf numFmtId="0" fontId="7" fillId="2" borderId="7"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0" borderId="0" xfId="0" applyFont="1" applyAlignment="1">
      <alignment horizontal="center" vertical="center" wrapText="1"/>
    </xf>
  </cellXfs>
  <cellStyles count="3">
    <cellStyle name="Normal" xfId="0" builtinId="0"/>
    <cellStyle name="Normal 2" xfId="1" xr:uid="{5A37E2CA-6D70-4B9A-A3F6-35878642890F}"/>
    <cellStyle name="Normal 3" xfId="2" xr:uid="{914A17B3-3DD5-4686-8306-D1212C179E5F}"/>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1"/>
  <sheetViews>
    <sheetView tabSelected="1" zoomScale="80" zoomScaleNormal="80" workbookViewId="0">
      <pane ySplit="16" topLeftCell="A173" activePane="bottomLeft" state="frozen"/>
      <selection pane="bottomLeft" activeCell="H181" sqref="H181"/>
    </sheetView>
  </sheetViews>
  <sheetFormatPr defaultColWidth="9.1796875" defaultRowHeight="14" x14ac:dyDescent="0.3"/>
  <cols>
    <col min="1" max="1" width="7.1796875" style="6" customWidth="1"/>
    <col min="2" max="2" width="65.26953125" style="6" customWidth="1"/>
    <col min="3" max="4" width="14.81640625" style="6" customWidth="1"/>
    <col min="5" max="5" width="17.7265625" style="11" customWidth="1"/>
    <col min="6" max="6" width="18.26953125" style="6" customWidth="1"/>
    <col min="7" max="16384" width="9.1796875" style="6"/>
  </cols>
  <sheetData>
    <row r="1" spans="1:6" ht="42" hidden="1" x14ac:dyDescent="0.3">
      <c r="F1" s="10" t="s">
        <v>0</v>
      </c>
    </row>
    <row r="2" spans="1:6" hidden="1" x14ac:dyDescent="0.3">
      <c r="A2" s="50" t="s">
        <v>1</v>
      </c>
      <c r="B2" s="50"/>
      <c r="C2" s="50"/>
      <c r="D2" s="50"/>
      <c r="E2" s="50"/>
      <c r="F2" s="50"/>
    </row>
    <row r="3" spans="1:6" hidden="1" x14ac:dyDescent="0.3"/>
    <row r="4" spans="1:6" hidden="1" x14ac:dyDescent="0.3"/>
    <row r="5" spans="1:6" hidden="1" x14ac:dyDescent="0.3">
      <c r="A5" s="60" t="s">
        <v>2</v>
      </c>
      <c r="B5" s="60"/>
      <c r="C5" s="60"/>
      <c r="D5" s="60"/>
      <c r="E5" s="60"/>
      <c r="F5" s="60"/>
    </row>
    <row r="6" spans="1:6" hidden="1" x14ac:dyDescent="0.3">
      <c r="A6" s="12"/>
      <c r="B6" s="13"/>
      <c r="C6" s="14"/>
      <c r="D6" s="14"/>
      <c r="E6" s="14"/>
      <c r="F6" s="14"/>
    </row>
    <row r="7" spans="1:6" ht="14.5" hidden="1" thickBot="1" x14ac:dyDescent="0.35">
      <c r="F7" s="15"/>
    </row>
    <row r="8" spans="1:6" x14ac:dyDescent="0.3">
      <c r="F8" s="15" t="s">
        <v>273</v>
      </c>
    </row>
    <row r="9" spans="1:6" x14ac:dyDescent="0.3">
      <c r="F9" s="15"/>
    </row>
    <row r="10" spans="1:6" x14ac:dyDescent="0.3">
      <c r="B10" s="50" t="s">
        <v>274</v>
      </c>
      <c r="C10" s="50"/>
      <c r="D10" s="50"/>
      <c r="E10" s="50"/>
      <c r="F10" s="15"/>
    </row>
    <row r="11" spans="1:6" x14ac:dyDescent="0.3">
      <c r="F11" s="15"/>
    </row>
    <row r="12" spans="1:6" x14ac:dyDescent="0.3">
      <c r="F12" s="15"/>
    </row>
    <row r="13" spans="1:6" ht="14.5" thickBot="1" x14ac:dyDescent="0.35">
      <c r="F13" s="15"/>
    </row>
    <row r="14" spans="1:6" x14ac:dyDescent="0.3">
      <c r="A14" s="61" t="s">
        <v>3</v>
      </c>
      <c r="B14" s="63" t="s">
        <v>277</v>
      </c>
      <c r="C14" s="63" t="s">
        <v>4</v>
      </c>
      <c r="D14" s="63" t="s">
        <v>5</v>
      </c>
      <c r="E14" s="63" t="s">
        <v>6</v>
      </c>
      <c r="F14" s="65"/>
    </row>
    <row r="15" spans="1:6" x14ac:dyDescent="0.3">
      <c r="A15" s="62"/>
      <c r="B15" s="64"/>
      <c r="C15" s="64"/>
      <c r="D15" s="64"/>
      <c r="E15" s="36" t="s">
        <v>7</v>
      </c>
      <c r="F15" s="16" t="s">
        <v>8</v>
      </c>
    </row>
    <row r="16" spans="1:6" ht="15" thickBot="1" x14ac:dyDescent="0.35">
      <c r="A16" s="17">
        <v>1</v>
      </c>
      <c r="B16" s="18">
        <v>2</v>
      </c>
      <c r="C16" s="19">
        <v>3</v>
      </c>
      <c r="D16" s="19">
        <v>4</v>
      </c>
      <c r="E16" s="20">
        <v>5</v>
      </c>
      <c r="F16" s="21">
        <v>6</v>
      </c>
    </row>
    <row r="17" spans="1:6" x14ac:dyDescent="0.3">
      <c r="A17" s="51" t="s">
        <v>72</v>
      </c>
      <c r="B17" s="52"/>
      <c r="C17" s="52"/>
      <c r="D17" s="52"/>
      <c r="E17" s="52"/>
      <c r="F17" s="53"/>
    </row>
    <row r="18" spans="1:6" x14ac:dyDescent="0.3">
      <c r="A18" s="25" t="s">
        <v>73</v>
      </c>
      <c r="B18" s="42" t="s">
        <v>74</v>
      </c>
      <c r="C18" s="43"/>
      <c r="D18" s="43"/>
      <c r="E18" s="43"/>
      <c r="F18" s="44"/>
    </row>
    <row r="19" spans="1:6" x14ac:dyDescent="0.3">
      <c r="A19" s="24" t="s">
        <v>9</v>
      </c>
      <c r="B19" s="31" t="s">
        <v>75</v>
      </c>
      <c r="C19" s="9" t="s">
        <v>66</v>
      </c>
      <c r="D19" s="7">
        <v>12</v>
      </c>
      <c r="E19" s="32"/>
      <c r="F19" s="33">
        <f t="shared" ref="F19:F73" si="0">ROUND((D19*E19),2)</f>
        <v>0</v>
      </c>
    </row>
    <row r="20" spans="1:6" x14ac:dyDescent="0.3">
      <c r="A20" s="24" t="s">
        <v>11</v>
      </c>
      <c r="B20" s="8" t="s">
        <v>76</v>
      </c>
      <c r="C20" s="9" t="s">
        <v>10</v>
      </c>
      <c r="D20" s="7">
        <v>12</v>
      </c>
      <c r="E20" s="32"/>
      <c r="F20" s="33">
        <f t="shared" si="0"/>
        <v>0</v>
      </c>
    </row>
    <row r="21" spans="1:6" ht="28" x14ac:dyDescent="0.3">
      <c r="A21" s="24" t="s">
        <v>12</v>
      </c>
      <c r="B21" s="8" t="s">
        <v>77</v>
      </c>
      <c r="C21" s="9" t="s">
        <v>10</v>
      </c>
      <c r="D21" s="7">
        <v>48</v>
      </c>
      <c r="E21" s="32"/>
      <c r="F21" s="33">
        <f t="shared" si="0"/>
        <v>0</v>
      </c>
    </row>
    <row r="22" spans="1:6" x14ac:dyDescent="0.3">
      <c r="A22" s="24" t="s">
        <v>13</v>
      </c>
      <c r="B22" s="8" t="s">
        <v>78</v>
      </c>
      <c r="C22" s="9" t="s">
        <v>22</v>
      </c>
      <c r="D22" s="7">
        <v>3698</v>
      </c>
      <c r="E22" s="32"/>
      <c r="F22" s="33">
        <f t="shared" si="0"/>
        <v>0</v>
      </c>
    </row>
    <row r="23" spans="1:6" x14ac:dyDescent="0.3">
      <c r="A23" s="24" t="s">
        <v>14</v>
      </c>
      <c r="B23" s="8" t="s">
        <v>79</v>
      </c>
      <c r="C23" s="9" t="s">
        <v>10</v>
      </c>
      <c r="D23" s="7">
        <v>1</v>
      </c>
      <c r="E23" s="32"/>
      <c r="F23" s="33">
        <f t="shared" si="0"/>
        <v>0</v>
      </c>
    </row>
    <row r="24" spans="1:6" x14ac:dyDescent="0.3">
      <c r="A24" s="45" t="s">
        <v>80</v>
      </c>
      <c r="B24" s="46"/>
      <c r="C24" s="46"/>
      <c r="D24" s="46"/>
      <c r="E24" s="46"/>
      <c r="F24" s="23">
        <f>ROUND((SUM(F19:F23)),2)</f>
        <v>0</v>
      </c>
    </row>
    <row r="25" spans="1:6" x14ac:dyDescent="0.3">
      <c r="A25" s="25" t="s">
        <v>46</v>
      </c>
      <c r="B25" s="42" t="s">
        <v>81</v>
      </c>
      <c r="C25" s="43"/>
      <c r="D25" s="43"/>
      <c r="E25" s="43"/>
      <c r="F25" s="44"/>
    </row>
    <row r="26" spans="1:6" s="26" customFormat="1" x14ac:dyDescent="0.3">
      <c r="A26" s="24" t="s">
        <v>21</v>
      </c>
      <c r="B26" s="8" t="s">
        <v>82</v>
      </c>
      <c r="C26" s="9" t="s">
        <v>83</v>
      </c>
      <c r="D26" s="7">
        <v>118</v>
      </c>
      <c r="E26" s="32"/>
      <c r="F26" s="33">
        <f t="shared" si="0"/>
        <v>0</v>
      </c>
    </row>
    <row r="27" spans="1:6" s="26" customFormat="1" ht="25.9" customHeight="1" x14ac:dyDescent="0.3">
      <c r="A27" s="24" t="s">
        <v>23</v>
      </c>
      <c r="B27" s="31" t="s">
        <v>84</v>
      </c>
      <c r="C27" s="9" t="s">
        <v>66</v>
      </c>
      <c r="D27" s="7">
        <v>12</v>
      </c>
      <c r="E27" s="32"/>
      <c r="F27" s="33">
        <f t="shared" si="0"/>
        <v>0</v>
      </c>
    </row>
    <row r="28" spans="1:6" s="26" customFormat="1" ht="28" x14ac:dyDescent="0.3">
      <c r="A28" s="24" t="s">
        <v>24</v>
      </c>
      <c r="B28" s="8" t="s">
        <v>85</v>
      </c>
      <c r="C28" s="9" t="s">
        <v>83</v>
      </c>
      <c r="D28" s="7">
        <v>541</v>
      </c>
      <c r="E28" s="32"/>
      <c r="F28" s="33">
        <f t="shared" si="0"/>
        <v>0</v>
      </c>
    </row>
    <row r="29" spans="1:6" s="26" customFormat="1" ht="28" x14ac:dyDescent="0.3">
      <c r="A29" s="24" t="s">
        <v>25</v>
      </c>
      <c r="B29" s="8" t="s">
        <v>86</v>
      </c>
      <c r="C29" s="9" t="s">
        <v>83</v>
      </c>
      <c r="D29" s="7">
        <v>541</v>
      </c>
      <c r="E29" s="32"/>
      <c r="F29" s="33">
        <f t="shared" si="0"/>
        <v>0</v>
      </c>
    </row>
    <row r="30" spans="1:6" s="26" customFormat="1" x14ac:dyDescent="0.3">
      <c r="A30" s="24" t="s">
        <v>26</v>
      </c>
      <c r="B30" s="8" t="s">
        <v>87</v>
      </c>
      <c r="C30" s="9" t="s">
        <v>83</v>
      </c>
      <c r="D30" s="7">
        <v>541</v>
      </c>
      <c r="E30" s="32"/>
      <c r="F30" s="33">
        <f t="shared" si="0"/>
        <v>0</v>
      </c>
    </row>
    <row r="31" spans="1:6" s="26" customFormat="1" ht="28" x14ac:dyDescent="0.3">
      <c r="A31" s="24" t="s">
        <v>27</v>
      </c>
      <c r="B31" s="8" t="s">
        <v>88</v>
      </c>
      <c r="C31" s="9" t="s">
        <v>83</v>
      </c>
      <c r="D31" s="7">
        <v>541</v>
      </c>
      <c r="E31" s="32"/>
      <c r="F31" s="33">
        <f t="shared" si="0"/>
        <v>0</v>
      </c>
    </row>
    <row r="32" spans="1:6" s="26" customFormat="1" x14ac:dyDescent="0.3">
      <c r="A32" s="24" t="s">
        <v>28</v>
      </c>
      <c r="B32" s="8" t="s">
        <v>89</v>
      </c>
      <c r="C32" s="9" t="s">
        <v>83</v>
      </c>
      <c r="D32" s="7">
        <v>541</v>
      </c>
      <c r="E32" s="32"/>
      <c r="F32" s="33">
        <f t="shared" si="0"/>
        <v>0</v>
      </c>
    </row>
    <row r="33" spans="1:6" s="26" customFormat="1" x14ac:dyDescent="0.3">
      <c r="A33" s="24" t="s">
        <v>29</v>
      </c>
      <c r="B33" s="8" t="s">
        <v>90</v>
      </c>
      <c r="C33" s="9" t="s">
        <v>40</v>
      </c>
      <c r="D33" s="7">
        <v>26.9</v>
      </c>
      <c r="E33" s="32"/>
      <c r="F33" s="33">
        <f t="shared" si="0"/>
        <v>0</v>
      </c>
    </row>
    <row r="34" spans="1:6" s="26" customFormat="1" x14ac:dyDescent="0.3">
      <c r="A34" s="24" t="s">
        <v>30</v>
      </c>
      <c r="B34" s="8" t="s">
        <v>91</v>
      </c>
      <c r="C34" s="9" t="s">
        <v>22</v>
      </c>
      <c r="D34" s="7">
        <v>28.6</v>
      </c>
      <c r="E34" s="32"/>
      <c r="F34" s="33">
        <f t="shared" si="0"/>
        <v>0</v>
      </c>
    </row>
    <row r="35" spans="1:6" x14ac:dyDescent="0.3">
      <c r="A35" s="24" t="s">
        <v>31</v>
      </c>
      <c r="B35" s="8" t="s">
        <v>92</v>
      </c>
      <c r="C35" s="9" t="s">
        <v>10</v>
      </c>
      <c r="D35" s="7">
        <v>156</v>
      </c>
      <c r="E35" s="32"/>
      <c r="F35" s="33">
        <f t="shared" si="0"/>
        <v>0</v>
      </c>
    </row>
    <row r="36" spans="1:6" s="26" customFormat="1" x14ac:dyDescent="0.3">
      <c r="A36" s="24" t="s">
        <v>60</v>
      </c>
      <c r="B36" s="8" t="s">
        <v>93</v>
      </c>
      <c r="C36" s="9" t="s">
        <v>10</v>
      </c>
      <c r="D36" s="7">
        <v>156</v>
      </c>
      <c r="E36" s="32"/>
      <c r="F36" s="33">
        <f t="shared" si="0"/>
        <v>0</v>
      </c>
    </row>
    <row r="37" spans="1:6" s="26" customFormat="1" x14ac:dyDescent="0.3">
      <c r="A37" s="24" t="s">
        <v>61</v>
      </c>
      <c r="B37" s="8" t="s">
        <v>94</v>
      </c>
      <c r="C37" s="9" t="s">
        <v>22</v>
      </c>
      <c r="D37" s="7">
        <v>3698</v>
      </c>
      <c r="E37" s="32"/>
      <c r="F37" s="33">
        <f t="shared" si="0"/>
        <v>0</v>
      </c>
    </row>
    <row r="38" spans="1:6" s="26" customFormat="1" ht="14.25" customHeight="1" x14ac:dyDescent="0.3">
      <c r="A38" s="24" t="s">
        <v>62</v>
      </c>
      <c r="B38" s="8" t="s">
        <v>95</v>
      </c>
      <c r="C38" s="9" t="s">
        <v>10</v>
      </c>
      <c r="D38" s="7">
        <v>1</v>
      </c>
      <c r="E38" s="32"/>
      <c r="F38" s="33">
        <f t="shared" si="0"/>
        <v>0</v>
      </c>
    </row>
    <row r="39" spans="1:6" s="26" customFormat="1" x14ac:dyDescent="0.3">
      <c r="A39" s="45" t="s">
        <v>96</v>
      </c>
      <c r="B39" s="46"/>
      <c r="C39" s="46"/>
      <c r="D39" s="46"/>
      <c r="E39" s="46"/>
      <c r="F39" s="23">
        <f>ROUND((SUM(F26:F38)),2)</f>
        <v>0</v>
      </c>
    </row>
    <row r="40" spans="1:6" s="26" customFormat="1" x14ac:dyDescent="0.3">
      <c r="A40" s="25" t="s">
        <v>47</v>
      </c>
      <c r="B40" s="42" t="s">
        <v>97</v>
      </c>
      <c r="C40" s="43"/>
      <c r="D40" s="43"/>
      <c r="E40" s="43"/>
      <c r="F40" s="44"/>
    </row>
    <row r="41" spans="1:6" s="26" customFormat="1" x14ac:dyDescent="0.3">
      <c r="A41" s="24" t="s">
        <v>32</v>
      </c>
      <c r="B41" s="8" t="s">
        <v>98</v>
      </c>
      <c r="C41" s="9" t="s">
        <v>83</v>
      </c>
      <c r="D41" s="7">
        <v>331</v>
      </c>
      <c r="E41" s="32"/>
      <c r="F41" s="33">
        <f>ROUND((D41*E41),2)</f>
        <v>0</v>
      </c>
    </row>
    <row r="42" spans="1:6" s="26" customFormat="1" ht="28" x14ac:dyDescent="0.3">
      <c r="A42" s="24" t="s">
        <v>33</v>
      </c>
      <c r="B42" s="8" t="s">
        <v>86</v>
      </c>
      <c r="C42" s="9" t="s">
        <v>83</v>
      </c>
      <c r="D42" s="7">
        <v>331</v>
      </c>
      <c r="E42" s="32"/>
      <c r="F42" s="33">
        <f t="shared" si="0"/>
        <v>0</v>
      </c>
    </row>
    <row r="43" spans="1:6" s="26" customFormat="1" ht="28" x14ac:dyDescent="0.3">
      <c r="A43" s="24" t="s">
        <v>34</v>
      </c>
      <c r="B43" s="8" t="s">
        <v>99</v>
      </c>
      <c r="C43" s="9" t="s">
        <v>83</v>
      </c>
      <c r="D43" s="7">
        <v>331</v>
      </c>
      <c r="E43" s="32"/>
      <c r="F43" s="33">
        <f t="shared" si="0"/>
        <v>0</v>
      </c>
    </row>
    <row r="44" spans="1:6" s="26" customFormat="1" ht="14.25" customHeight="1" x14ac:dyDescent="0.3">
      <c r="A44" s="24" t="s">
        <v>35</v>
      </c>
      <c r="B44" s="8" t="s">
        <v>89</v>
      </c>
      <c r="C44" s="9" t="s">
        <v>83</v>
      </c>
      <c r="D44" s="7">
        <v>331</v>
      </c>
      <c r="E44" s="32"/>
      <c r="F44" s="33">
        <f t="shared" si="0"/>
        <v>0</v>
      </c>
    </row>
    <row r="45" spans="1:6" s="26" customFormat="1" x14ac:dyDescent="0.3">
      <c r="A45" s="24" t="s">
        <v>67</v>
      </c>
      <c r="B45" s="8" t="s">
        <v>100</v>
      </c>
      <c r="C45" s="9" t="s">
        <v>66</v>
      </c>
      <c r="D45" s="7">
        <v>8</v>
      </c>
      <c r="E45" s="32"/>
      <c r="F45" s="33">
        <f t="shared" si="0"/>
        <v>0</v>
      </c>
    </row>
    <row r="46" spans="1:6" s="26" customFormat="1" x14ac:dyDescent="0.3">
      <c r="A46" s="24" t="s">
        <v>68</v>
      </c>
      <c r="B46" s="8" t="s">
        <v>101</v>
      </c>
      <c r="C46" s="9" t="s">
        <v>66</v>
      </c>
      <c r="D46" s="7">
        <v>2</v>
      </c>
      <c r="E46" s="32"/>
      <c r="F46" s="33">
        <f t="shared" si="0"/>
        <v>0</v>
      </c>
    </row>
    <row r="47" spans="1:6" s="26" customFormat="1" x14ac:dyDescent="0.3">
      <c r="A47" s="24" t="s">
        <v>69</v>
      </c>
      <c r="B47" s="8" t="s">
        <v>102</v>
      </c>
      <c r="C47" s="9" t="s">
        <v>22</v>
      </c>
      <c r="D47" s="7">
        <v>1464</v>
      </c>
      <c r="E47" s="32"/>
      <c r="F47" s="33">
        <f t="shared" si="0"/>
        <v>0</v>
      </c>
    </row>
    <row r="48" spans="1:6" s="26" customFormat="1" x14ac:dyDescent="0.3">
      <c r="A48" s="24" t="s">
        <v>70</v>
      </c>
      <c r="B48" s="8" t="s">
        <v>103</v>
      </c>
      <c r="C48" s="9" t="s">
        <v>10</v>
      </c>
      <c r="D48" s="7">
        <v>5</v>
      </c>
      <c r="E48" s="32"/>
      <c r="F48" s="33">
        <f t="shared" si="0"/>
        <v>0</v>
      </c>
    </row>
    <row r="49" spans="1:6" s="26" customFormat="1" x14ac:dyDescent="0.3">
      <c r="A49" s="24" t="s">
        <v>71</v>
      </c>
      <c r="B49" s="8" t="s">
        <v>104</v>
      </c>
      <c r="C49" s="9" t="s">
        <v>40</v>
      </c>
      <c r="D49" s="7">
        <v>17.7</v>
      </c>
      <c r="E49" s="32"/>
      <c r="F49" s="33">
        <f t="shared" si="0"/>
        <v>0</v>
      </c>
    </row>
    <row r="50" spans="1:6" s="26" customFormat="1" x14ac:dyDescent="0.3">
      <c r="A50" s="45" t="s">
        <v>105</v>
      </c>
      <c r="B50" s="46"/>
      <c r="C50" s="46"/>
      <c r="D50" s="46"/>
      <c r="E50" s="46"/>
      <c r="F50" s="23">
        <f>ROUND((SUM(F41:F49)),2)</f>
        <v>0</v>
      </c>
    </row>
    <row r="51" spans="1:6" x14ac:dyDescent="0.3">
      <c r="A51" s="25" t="s">
        <v>106</v>
      </c>
      <c r="B51" s="42" t="s">
        <v>107</v>
      </c>
      <c r="C51" s="43"/>
      <c r="D51" s="43"/>
      <c r="E51" s="43"/>
      <c r="F51" s="44"/>
    </row>
    <row r="52" spans="1:6" s="26" customFormat="1" x14ac:dyDescent="0.3">
      <c r="A52" s="24" t="s">
        <v>36</v>
      </c>
      <c r="B52" s="8" t="s">
        <v>108</v>
      </c>
      <c r="C52" s="9" t="s">
        <v>10</v>
      </c>
      <c r="D52" s="7">
        <v>2</v>
      </c>
      <c r="E52" s="32"/>
      <c r="F52" s="33">
        <f t="shared" si="0"/>
        <v>0</v>
      </c>
    </row>
    <row r="53" spans="1:6" s="26" customFormat="1" x14ac:dyDescent="0.3">
      <c r="A53" s="24" t="s">
        <v>37</v>
      </c>
      <c r="B53" s="8" t="s">
        <v>109</v>
      </c>
      <c r="C53" s="9" t="s">
        <v>10</v>
      </c>
      <c r="D53" s="7">
        <v>10</v>
      </c>
      <c r="E53" s="32"/>
      <c r="F53" s="33">
        <f t="shared" si="0"/>
        <v>0</v>
      </c>
    </row>
    <row r="54" spans="1:6" s="26" customFormat="1" ht="14.25" customHeight="1" x14ac:dyDescent="0.3">
      <c r="A54" s="24" t="s">
        <v>38</v>
      </c>
      <c r="B54" s="8" t="s">
        <v>110</v>
      </c>
      <c r="C54" s="9" t="s">
        <v>10</v>
      </c>
      <c r="D54" s="7">
        <v>31</v>
      </c>
      <c r="E54" s="32"/>
      <c r="F54" s="33">
        <f t="shared" si="0"/>
        <v>0</v>
      </c>
    </row>
    <row r="55" spans="1:6" s="26" customFormat="1" ht="14.25" customHeight="1" x14ac:dyDescent="0.3">
      <c r="A55" s="24" t="s">
        <v>39</v>
      </c>
      <c r="B55" s="8" t="s">
        <v>111</v>
      </c>
      <c r="C55" s="9" t="s">
        <v>22</v>
      </c>
      <c r="D55" s="7">
        <v>1112</v>
      </c>
      <c r="E55" s="32"/>
      <c r="F55" s="33">
        <f t="shared" si="0"/>
        <v>0</v>
      </c>
    </row>
    <row r="56" spans="1:6" s="26" customFormat="1" x14ac:dyDescent="0.3">
      <c r="A56" s="45" t="s">
        <v>112</v>
      </c>
      <c r="B56" s="46"/>
      <c r="C56" s="46"/>
      <c r="D56" s="46"/>
      <c r="E56" s="46"/>
      <c r="F56" s="23">
        <f>ROUND((SUM(F52:F55)),2)</f>
        <v>0</v>
      </c>
    </row>
    <row r="57" spans="1:6" x14ac:dyDescent="0.3">
      <c r="A57" s="25" t="s">
        <v>48</v>
      </c>
      <c r="B57" s="42" t="s">
        <v>113</v>
      </c>
      <c r="C57" s="43"/>
      <c r="D57" s="43"/>
      <c r="E57" s="43"/>
      <c r="F57" s="44"/>
    </row>
    <row r="58" spans="1:6" x14ac:dyDescent="0.3">
      <c r="A58" s="24" t="s">
        <v>41</v>
      </c>
      <c r="B58" s="8" t="s">
        <v>114</v>
      </c>
      <c r="C58" s="9" t="s">
        <v>22</v>
      </c>
      <c r="D58" s="7">
        <v>1112</v>
      </c>
      <c r="E58" s="32"/>
      <c r="F58" s="33">
        <f t="shared" si="0"/>
        <v>0</v>
      </c>
    </row>
    <row r="59" spans="1:6" x14ac:dyDescent="0.3">
      <c r="A59" s="24" t="s">
        <v>42</v>
      </c>
      <c r="B59" s="8" t="s">
        <v>115</v>
      </c>
      <c r="C59" s="9" t="s">
        <v>22</v>
      </c>
      <c r="D59" s="7">
        <v>1261</v>
      </c>
      <c r="E59" s="32"/>
      <c r="F59" s="33">
        <f t="shared" si="0"/>
        <v>0</v>
      </c>
    </row>
    <row r="60" spans="1:6" ht="28" x14ac:dyDescent="0.3">
      <c r="A60" s="24" t="s">
        <v>43</v>
      </c>
      <c r="B60" s="8" t="s">
        <v>116</v>
      </c>
      <c r="C60" s="9" t="s">
        <v>10</v>
      </c>
      <c r="D60" s="7">
        <v>3</v>
      </c>
      <c r="E60" s="32"/>
      <c r="F60" s="33">
        <f t="shared" si="0"/>
        <v>0</v>
      </c>
    </row>
    <row r="61" spans="1:6" ht="28" x14ac:dyDescent="0.3">
      <c r="A61" s="24" t="s">
        <v>44</v>
      </c>
      <c r="B61" s="8" t="s">
        <v>117</v>
      </c>
      <c r="C61" s="9" t="s">
        <v>10</v>
      </c>
      <c r="D61" s="7">
        <v>3</v>
      </c>
      <c r="E61" s="32"/>
      <c r="F61" s="33">
        <f t="shared" si="0"/>
        <v>0</v>
      </c>
    </row>
    <row r="62" spans="1:6" x14ac:dyDescent="0.3">
      <c r="A62" s="24" t="s">
        <v>45</v>
      </c>
      <c r="B62" s="8" t="s">
        <v>118</v>
      </c>
      <c r="C62" s="9" t="s">
        <v>10</v>
      </c>
      <c r="D62" s="7">
        <v>31</v>
      </c>
      <c r="E62" s="32"/>
      <c r="F62" s="33">
        <f t="shared" si="0"/>
        <v>0</v>
      </c>
    </row>
    <row r="63" spans="1:6" x14ac:dyDescent="0.3">
      <c r="A63" s="45" t="s">
        <v>119</v>
      </c>
      <c r="B63" s="46"/>
      <c r="C63" s="46"/>
      <c r="D63" s="46"/>
      <c r="E63" s="46"/>
      <c r="F63" s="23">
        <f>ROUND((SUM(F58:F62)),2)</f>
        <v>0</v>
      </c>
    </row>
    <row r="64" spans="1:6" x14ac:dyDescent="0.3">
      <c r="A64" s="25" t="s">
        <v>120</v>
      </c>
      <c r="B64" s="42" t="s">
        <v>121</v>
      </c>
      <c r="C64" s="43"/>
      <c r="D64" s="43"/>
      <c r="E64" s="43"/>
      <c r="F64" s="44"/>
    </row>
    <row r="65" spans="1:6" x14ac:dyDescent="0.3">
      <c r="A65" s="24" t="s">
        <v>122</v>
      </c>
      <c r="B65" s="8" t="s">
        <v>123</v>
      </c>
      <c r="C65" s="9" t="s">
        <v>10</v>
      </c>
      <c r="D65" s="7">
        <v>2</v>
      </c>
      <c r="E65" s="32"/>
      <c r="F65" s="33">
        <f t="shared" si="0"/>
        <v>0</v>
      </c>
    </row>
    <row r="66" spans="1:6" x14ac:dyDescent="0.3">
      <c r="A66" s="24" t="s">
        <v>49</v>
      </c>
      <c r="B66" s="8" t="s">
        <v>124</v>
      </c>
      <c r="C66" s="9" t="s">
        <v>22</v>
      </c>
      <c r="D66" s="7">
        <v>389</v>
      </c>
      <c r="E66" s="32"/>
      <c r="F66" s="33">
        <f t="shared" si="0"/>
        <v>0</v>
      </c>
    </row>
    <row r="67" spans="1:6" ht="28" x14ac:dyDescent="0.3">
      <c r="A67" s="24" t="s">
        <v>125</v>
      </c>
      <c r="B67" s="8" t="s">
        <v>126</v>
      </c>
      <c r="C67" s="9" t="s">
        <v>22</v>
      </c>
      <c r="D67" s="7">
        <v>167</v>
      </c>
      <c r="E67" s="32"/>
      <c r="F67" s="33">
        <f t="shared" si="0"/>
        <v>0</v>
      </c>
    </row>
    <row r="68" spans="1:6" x14ac:dyDescent="0.3">
      <c r="A68" s="24" t="s">
        <v>127</v>
      </c>
      <c r="B68" s="8" t="s">
        <v>128</v>
      </c>
      <c r="C68" s="9" t="s">
        <v>22</v>
      </c>
      <c r="D68" s="7">
        <v>1261</v>
      </c>
      <c r="E68" s="32"/>
      <c r="F68" s="33">
        <f t="shared" si="0"/>
        <v>0</v>
      </c>
    </row>
    <row r="69" spans="1:6" x14ac:dyDescent="0.3">
      <c r="A69" s="24" t="s">
        <v>129</v>
      </c>
      <c r="B69" s="8" t="s">
        <v>130</v>
      </c>
      <c r="C69" s="9" t="s">
        <v>22</v>
      </c>
      <c r="D69" s="7">
        <v>556</v>
      </c>
      <c r="E69" s="32"/>
      <c r="F69" s="33">
        <f t="shared" si="0"/>
        <v>0</v>
      </c>
    </row>
    <row r="70" spans="1:6" x14ac:dyDescent="0.3">
      <c r="A70" s="24" t="s">
        <v>131</v>
      </c>
      <c r="B70" s="8" t="s">
        <v>132</v>
      </c>
      <c r="C70" s="9" t="s">
        <v>22</v>
      </c>
      <c r="D70" s="7">
        <v>556</v>
      </c>
      <c r="E70" s="32"/>
      <c r="F70" s="33">
        <f t="shared" si="0"/>
        <v>0</v>
      </c>
    </row>
    <row r="71" spans="1:6" ht="28" x14ac:dyDescent="0.3">
      <c r="A71" s="24" t="s">
        <v>133</v>
      </c>
      <c r="B71" s="8" t="s">
        <v>134</v>
      </c>
      <c r="C71" s="9" t="s">
        <v>22</v>
      </c>
      <c r="D71" s="7">
        <v>389</v>
      </c>
      <c r="E71" s="32"/>
      <c r="F71" s="33">
        <f t="shared" si="0"/>
        <v>0</v>
      </c>
    </row>
    <row r="72" spans="1:6" x14ac:dyDescent="0.3">
      <c r="A72" s="24" t="s">
        <v>135</v>
      </c>
      <c r="B72" s="8" t="s">
        <v>136</v>
      </c>
      <c r="C72" s="9" t="s">
        <v>22</v>
      </c>
      <c r="D72" s="7">
        <v>167</v>
      </c>
      <c r="E72" s="32"/>
      <c r="F72" s="33">
        <f t="shared" si="0"/>
        <v>0</v>
      </c>
    </row>
    <row r="73" spans="1:6" x14ac:dyDescent="0.3">
      <c r="A73" s="24" t="s">
        <v>137</v>
      </c>
      <c r="B73" s="8" t="s">
        <v>104</v>
      </c>
      <c r="C73" s="9" t="s">
        <v>40</v>
      </c>
      <c r="D73" s="7">
        <v>0.4</v>
      </c>
      <c r="E73" s="32"/>
      <c r="F73" s="33">
        <f t="shared" si="0"/>
        <v>0</v>
      </c>
    </row>
    <row r="74" spans="1:6" x14ac:dyDescent="0.3">
      <c r="A74" s="45" t="s">
        <v>138</v>
      </c>
      <c r="B74" s="46"/>
      <c r="C74" s="46"/>
      <c r="D74" s="46"/>
      <c r="E74" s="46"/>
      <c r="F74" s="23">
        <f>ROUND((SUM(F65:F73)),2)</f>
        <v>0</v>
      </c>
    </row>
    <row r="75" spans="1:6" x14ac:dyDescent="0.3">
      <c r="A75" s="25" t="s">
        <v>139</v>
      </c>
      <c r="B75" s="42" t="s">
        <v>140</v>
      </c>
      <c r="C75" s="43"/>
      <c r="D75" s="43"/>
      <c r="E75" s="43"/>
      <c r="F75" s="44"/>
    </row>
    <row r="76" spans="1:6" x14ac:dyDescent="0.3">
      <c r="A76" s="24" t="s">
        <v>141</v>
      </c>
      <c r="B76" s="8" t="s">
        <v>142</v>
      </c>
      <c r="C76" s="9" t="s">
        <v>22</v>
      </c>
      <c r="D76" s="7">
        <v>1718</v>
      </c>
      <c r="E76" s="32"/>
      <c r="F76" s="33">
        <f t="shared" ref="F76:F79" si="1">ROUND((D76*E76),2)</f>
        <v>0</v>
      </c>
    </row>
    <row r="77" spans="1:6" x14ac:dyDescent="0.3">
      <c r="A77" s="24" t="s">
        <v>50</v>
      </c>
      <c r="B77" s="8" t="s">
        <v>143</v>
      </c>
      <c r="C77" s="9" t="s">
        <v>22</v>
      </c>
      <c r="D77" s="7">
        <v>556</v>
      </c>
      <c r="E77" s="32"/>
      <c r="F77" s="33">
        <f t="shared" si="1"/>
        <v>0</v>
      </c>
    </row>
    <row r="78" spans="1:6" x14ac:dyDescent="0.3">
      <c r="A78" s="24" t="s">
        <v>144</v>
      </c>
      <c r="B78" s="8" t="s">
        <v>145</v>
      </c>
      <c r="C78" s="9" t="s">
        <v>10</v>
      </c>
      <c r="D78" s="7">
        <v>6</v>
      </c>
      <c r="E78" s="32"/>
      <c r="F78" s="33">
        <f t="shared" si="1"/>
        <v>0</v>
      </c>
    </row>
    <row r="79" spans="1:6" x14ac:dyDescent="0.3">
      <c r="A79" s="24" t="s">
        <v>146</v>
      </c>
      <c r="B79" s="8" t="s">
        <v>110</v>
      </c>
      <c r="C79" s="9" t="s">
        <v>10</v>
      </c>
      <c r="D79" s="7">
        <v>42</v>
      </c>
      <c r="E79" s="32"/>
      <c r="F79" s="33">
        <f t="shared" si="1"/>
        <v>0</v>
      </c>
    </row>
    <row r="80" spans="1:6" x14ac:dyDescent="0.3">
      <c r="A80" s="45" t="s">
        <v>147</v>
      </c>
      <c r="B80" s="46"/>
      <c r="C80" s="46"/>
      <c r="D80" s="46"/>
      <c r="E80" s="46"/>
      <c r="F80" s="23">
        <f>ROUND((SUM(F76:F79)),2)</f>
        <v>0</v>
      </c>
    </row>
    <row r="81" spans="1:6" x14ac:dyDescent="0.3">
      <c r="A81" s="25" t="s">
        <v>51</v>
      </c>
      <c r="B81" s="42" t="s">
        <v>140</v>
      </c>
      <c r="C81" s="43"/>
      <c r="D81" s="43"/>
      <c r="E81" s="43"/>
      <c r="F81" s="44"/>
    </row>
    <row r="82" spans="1:6" x14ac:dyDescent="0.3">
      <c r="A82" s="24" t="s">
        <v>52</v>
      </c>
      <c r="B82" s="8" t="s">
        <v>148</v>
      </c>
      <c r="C82" s="9" t="s">
        <v>22</v>
      </c>
      <c r="D82" s="7">
        <v>2274</v>
      </c>
      <c r="E82" s="32"/>
      <c r="F82" s="33">
        <f t="shared" ref="F82:F85" si="2">ROUND((D82*E82),2)</f>
        <v>0</v>
      </c>
    </row>
    <row r="83" spans="1:6" x14ac:dyDescent="0.3">
      <c r="A83" s="24" t="s">
        <v>53</v>
      </c>
      <c r="B83" s="8" t="s">
        <v>149</v>
      </c>
      <c r="C83" s="9" t="s">
        <v>10</v>
      </c>
      <c r="D83" s="7">
        <v>6</v>
      </c>
      <c r="E83" s="32"/>
      <c r="F83" s="33">
        <f t="shared" si="2"/>
        <v>0</v>
      </c>
    </row>
    <row r="84" spans="1:6" x14ac:dyDescent="0.3">
      <c r="A84" s="24" t="s">
        <v>54</v>
      </c>
      <c r="B84" s="8" t="s">
        <v>118</v>
      </c>
      <c r="C84" s="9" t="s">
        <v>10</v>
      </c>
      <c r="D84" s="7">
        <v>42</v>
      </c>
      <c r="E84" s="32"/>
      <c r="F84" s="33">
        <f t="shared" si="2"/>
        <v>0</v>
      </c>
    </row>
    <row r="85" spans="1:6" x14ac:dyDescent="0.3">
      <c r="A85" s="24" t="s">
        <v>55</v>
      </c>
      <c r="B85" s="8" t="s">
        <v>150</v>
      </c>
      <c r="C85" s="9" t="s">
        <v>66</v>
      </c>
      <c r="D85" s="7">
        <v>1</v>
      </c>
      <c r="E85" s="32"/>
      <c r="F85" s="33">
        <f t="shared" si="2"/>
        <v>0</v>
      </c>
    </row>
    <row r="86" spans="1:6" x14ac:dyDescent="0.3">
      <c r="A86" s="45" t="s">
        <v>151</v>
      </c>
      <c r="B86" s="46"/>
      <c r="C86" s="46"/>
      <c r="D86" s="46"/>
      <c r="E86" s="46"/>
      <c r="F86" s="23">
        <f>ROUND((SUM(F82:F85)),2)</f>
        <v>0</v>
      </c>
    </row>
    <row r="87" spans="1:6" x14ac:dyDescent="0.3">
      <c r="A87" s="25" t="s">
        <v>152</v>
      </c>
      <c r="B87" s="42" t="s">
        <v>153</v>
      </c>
      <c r="C87" s="43"/>
      <c r="D87" s="43"/>
      <c r="E87" s="43"/>
      <c r="F87" s="44"/>
    </row>
    <row r="88" spans="1:6" x14ac:dyDescent="0.3">
      <c r="A88" s="24" t="s">
        <v>56</v>
      </c>
      <c r="B88" s="8" t="s">
        <v>154</v>
      </c>
      <c r="C88" s="9" t="s">
        <v>22</v>
      </c>
      <c r="D88" s="7">
        <v>375</v>
      </c>
      <c r="E88" s="32"/>
      <c r="F88" s="33">
        <f t="shared" ref="F88:F95" si="3">ROUND((D88*E88),2)</f>
        <v>0</v>
      </c>
    </row>
    <row r="89" spans="1:6" ht="28" x14ac:dyDescent="0.3">
      <c r="A89" s="24" t="s">
        <v>57</v>
      </c>
      <c r="B89" s="8" t="s">
        <v>126</v>
      </c>
      <c r="C89" s="9" t="s">
        <v>22</v>
      </c>
      <c r="D89" s="7">
        <v>161</v>
      </c>
      <c r="E89" s="32"/>
      <c r="F89" s="33">
        <f t="shared" si="3"/>
        <v>0</v>
      </c>
    </row>
    <row r="90" spans="1:6" ht="28" x14ac:dyDescent="0.3">
      <c r="A90" s="24" t="s">
        <v>58</v>
      </c>
      <c r="B90" s="8" t="s">
        <v>155</v>
      </c>
      <c r="C90" s="9" t="s">
        <v>22</v>
      </c>
      <c r="D90" s="7">
        <v>375</v>
      </c>
      <c r="E90" s="32"/>
      <c r="F90" s="33">
        <f t="shared" si="3"/>
        <v>0</v>
      </c>
    </row>
    <row r="91" spans="1:6" x14ac:dyDescent="0.3">
      <c r="A91" s="24" t="s">
        <v>59</v>
      </c>
      <c r="B91" s="8" t="s">
        <v>136</v>
      </c>
      <c r="C91" s="9" t="s">
        <v>22</v>
      </c>
      <c r="D91" s="7">
        <v>161</v>
      </c>
      <c r="E91" s="32"/>
      <c r="F91" s="33">
        <f t="shared" si="3"/>
        <v>0</v>
      </c>
    </row>
    <row r="92" spans="1:6" x14ac:dyDescent="0.3">
      <c r="A92" s="24" t="s">
        <v>156</v>
      </c>
      <c r="B92" s="8" t="s">
        <v>157</v>
      </c>
      <c r="C92" s="9" t="s">
        <v>22</v>
      </c>
      <c r="D92" s="7">
        <v>60</v>
      </c>
      <c r="E92" s="32"/>
      <c r="F92" s="33">
        <f t="shared" si="3"/>
        <v>0</v>
      </c>
    </row>
    <row r="93" spans="1:6" x14ac:dyDescent="0.3">
      <c r="A93" s="24" t="s">
        <v>158</v>
      </c>
      <c r="B93" s="8" t="s">
        <v>159</v>
      </c>
      <c r="C93" s="9" t="s">
        <v>22</v>
      </c>
      <c r="D93" s="7">
        <v>215</v>
      </c>
      <c r="E93" s="32"/>
      <c r="F93" s="33">
        <f t="shared" si="3"/>
        <v>0</v>
      </c>
    </row>
    <row r="94" spans="1:6" x14ac:dyDescent="0.3">
      <c r="A94" s="24" t="s">
        <v>160</v>
      </c>
      <c r="B94" s="8" t="s">
        <v>161</v>
      </c>
      <c r="C94" s="9" t="s">
        <v>22</v>
      </c>
      <c r="D94" s="7">
        <v>2320</v>
      </c>
      <c r="E94" s="32"/>
      <c r="F94" s="33">
        <f t="shared" si="3"/>
        <v>0</v>
      </c>
    </row>
    <row r="95" spans="1:6" x14ac:dyDescent="0.3">
      <c r="A95" s="24" t="s">
        <v>162</v>
      </c>
      <c r="B95" s="8" t="s">
        <v>163</v>
      </c>
      <c r="C95" s="9" t="s">
        <v>40</v>
      </c>
      <c r="D95" s="7">
        <v>2.6</v>
      </c>
      <c r="E95" s="32"/>
      <c r="F95" s="33">
        <f t="shared" si="3"/>
        <v>0</v>
      </c>
    </row>
    <row r="96" spans="1:6" x14ac:dyDescent="0.3">
      <c r="A96" s="45" t="s">
        <v>164</v>
      </c>
      <c r="B96" s="46"/>
      <c r="C96" s="46"/>
      <c r="D96" s="46"/>
      <c r="E96" s="46"/>
      <c r="F96" s="23">
        <f>ROUND((SUM(F88:F95)),2)</f>
        <v>0</v>
      </c>
    </row>
    <row r="97" spans="1:6" x14ac:dyDescent="0.3">
      <c r="A97" s="25" t="s">
        <v>165</v>
      </c>
      <c r="B97" s="42" t="s">
        <v>166</v>
      </c>
      <c r="C97" s="43"/>
      <c r="D97" s="43"/>
      <c r="E97" s="43"/>
      <c r="F97" s="44"/>
    </row>
    <row r="98" spans="1:6" x14ac:dyDescent="0.3">
      <c r="A98" s="24" t="s">
        <v>167</v>
      </c>
      <c r="B98" s="8" t="s">
        <v>142</v>
      </c>
      <c r="C98" s="9" t="s">
        <v>22</v>
      </c>
      <c r="D98" s="7">
        <v>158</v>
      </c>
      <c r="E98" s="32"/>
      <c r="F98" s="33">
        <f t="shared" ref="F98:F99" si="4">ROUND((D98*E98),2)</f>
        <v>0</v>
      </c>
    </row>
    <row r="99" spans="1:6" x14ac:dyDescent="0.3">
      <c r="A99" s="24" t="s">
        <v>168</v>
      </c>
      <c r="B99" s="8" t="s">
        <v>145</v>
      </c>
      <c r="C99" s="9" t="s">
        <v>10</v>
      </c>
      <c r="D99" s="7">
        <v>4</v>
      </c>
      <c r="E99" s="32"/>
      <c r="F99" s="33">
        <f t="shared" si="4"/>
        <v>0</v>
      </c>
    </row>
    <row r="100" spans="1:6" x14ac:dyDescent="0.3">
      <c r="A100" s="45" t="s">
        <v>169</v>
      </c>
      <c r="B100" s="46"/>
      <c r="C100" s="46"/>
      <c r="D100" s="46"/>
      <c r="E100" s="46"/>
      <c r="F100" s="23">
        <f>ROUND((SUM(F98:F99)),2)</f>
        <v>0</v>
      </c>
    </row>
    <row r="101" spans="1:6" x14ac:dyDescent="0.3">
      <c r="A101" s="25" t="s">
        <v>170</v>
      </c>
      <c r="B101" s="42" t="s">
        <v>171</v>
      </c>
      <c r="C101" s="43"/>
      <c r="D101" s="43"/>
      <c r="E101" s="43"/>
      <c r="F101" s="44"/>
    </row>
    <row r="102" spans="1:6" x14ac:dyDescent="0.3">
      <c r="A102" s="24" t="s">
        <v>172</v>
      </c>
      <c r="B102" s="8" t="s">
        <v>173</v>
      </c>
      <c r="C102" s="9" t="s">
        <v>22</v>
      </c>
      <c r="D102" s="7">
        <v>111</v>
      </c>
      <c r="E102" s="32"/>
      <c r="F102" s="33">
        <f t="shared" ref="F102:F109" si="5">ROUND((D102*E102),2)</f>
        <v>0</v>
      </c>
    </row>
    <row r="103" spans="1:6" ht="28" x14ac:dyDescent="0.3">
      <c r="A103" s="24" t="s">
        <v>174</v>
      </c>
      <c r="B103" s="8" t="s">
        <v>175</v>
      </c>
      <c r="C103" s="9" t="s">
        <v>22</v>
      </c>
      <c r="D103" s="7">
        <v>47</v>
      </c>
      <c r="E103" s="32"/>
      <c r="F103" s="33">
        <f t="shared" si="5"/>
        <v>0</v>
      </c>
    </row>
    <row r="104" spans="1:6" x14ac:dyDescent="0.3">
      <c r="A104" s="24" t="s">
        <v>176</v>
      </c>
      <c r="B104" s="8" t="s">
        <v>87</v>
      </c>
      <c r="C104" s="9" t="s">
        <v>83</v>
      </c>
      <c r="D104" s="7">
        <v>111</v>
      </c>
      <c r="E104" s="32"/>
      <c r="F104" s="33">
        <f t="shared" si="5"/>
        <v>0</v>
      </c>
    </row>
    <row r="105" spans="1:6" ht="28" x14ac:dyDescent="0.3">
      <c r="A105" s="24" t="s">
        <v>177</v>
      </c>
      <c r="B105" s="8" t="s">
        <v>155</v>
      </c>
      <c r="C105" s="9" t="s">
        <v>22</v>
      </c>
      <c r="D105" s="7">
        <v>111</v>
      </c>
      <c r="E105" s="32"/>
      <c r="F105" s="33">
        <f t="shared" si="5"/>
        <v>0</v>
      </c>
    </row>
    <row r="106" spans="1:6" x14ac:dyDescent="0.3">
      <c r="A106" s="24" t="s">
        <v>178</v>
      </c>
      <c r="B106" s="8" t="s">
        <v>136</v>
      </c>
      <c r="C106" s="9" t="s">
        <v>22</v>
      </c>
      <c r="D106" s="7">
        <v>47</v>
      </c>
      <c r="E106" s="32"/>
      <c r="F106" s="33">
        <f t="shared" si="5"/>
        <v>0</v>
      </c>
    </row>
    <row r="107" spans="1:6" x14ac:dyDescent="0.3">
      <c r="A107" s="24" t="s">
        <v>179</v>
      </c>
      <c r="B107" s="8" t="s">
        <v>180</v>
      </c>
      <c r="C107" s="9" t="s">
        <v>22</v>
      </c>
      <c r="D107" s="7">
        <v>158</v>
      </c>
      <c r="E107" s="32"/>
      <c r="F107" s="33">
        <f t="shared" si="5"/>
        <v>0</v>
      </c>
    </row>
    <row r="108" spans="1:6" x14ac:dyDescent="0.3">
      <c r="A108" s="24" t="s">
        <v>181</v>
      </c>
      <c r="B108" s="8" t="s">
        <v>149</v>
      </c>
      <c r="C108" s="9" t="s">
        <v>10</v>
      </c>
      <c r="D108" s="7">
        <v>4</v>
      </c>
      <c r="E108" s="32"/>
      <c r="F108" s="33">
        <f t="shared" si="5"/>
        <v>0</v>
      </c>
    </row>
    <row r="109" spans="1:6" x14ac:dyDescent="0.3">
      <c r="A109" s="24" t="s">
        <v>182</v>
      </c>
      <c r="B109" s="8" t="s">
        <v>150</v>
      </c>
      <c r="C109" s="9" t="s">
        <v>66</v>
      </c>
      <c r="D109" s="7">
        <v>2</v>
      </c>
      <c r="E109" s="32"/>
      <c r="F109" s="33">
        <f t="shared" si="5"/>
        <v>0</v>
      </c>
    </row>
    <row r="110" spans="1:6" x14ac:dyDescent="0.3">
      <c r="A110" s="45" t="s">
        <v>183</v>
      </c>
      <c r="B110" s="46"/>
      <c r="C110" s="46"/>
      <c r="D110" s="46"/>
      <c r="E110" s="46"/>
      <c r="F110" s="23">
        <f>ROUND((SUM(F102:F109)),2)</f>
        <v>0</v>
      </c>
    </row>
    <row r="111" spans="1:6" x14ac:dyDescent="0.3">
      <c r="A111" s="25" t="s">
        <v>184</v>
      </c>
      <c r="B111" s="42" t="s">
        <v>185</v>
      </c>
      <c r="C111" s="43"/>
      <c r="D111" s="43"/>
      <c r="E111" s="43"/>
      <c r="F111" s="44"/>
    </row>
    <row r="112" spans="1:6" x14ac:dyDescent="0.3">
      <c r="A112" s="24" t="s">
        <v>186</v>
      </c>
      <c r="B112" s="8" t="s">
        <v>187</v>
      </c>
      <c r="C112" s="9" t="s">
        <v>22</v>
      </c>
      <c r="D112" s="7">
        <v>109</v>
      </c>
      <c r="E112" s="32"/>
      <c r="F112" s="33">
        <f t="shared" ref="F112:F117" si="6">ROUND((D112*E112),2)</f>
        <v>0</v>
      </c>
    </row>
    <row r="113" spans="1:6" ht="28" x14ac:dyDescent="0.3">
      <c r="A113" s="24" t="s">
        <v>188</v>
      </c>
      <c r="B113" s="8" t="s">
        <v>175</v>
      </c>
      <c r="C113" s="9" t="s">
        <v>22</v>
      </c>
      <c r="D113" s="7">
        <v>46</v>
      </c>
      <c r="E113" s="32"/>
      <c r="F113" s="33">
        <f t="shared" si="6"/>
        <v>0</v>
      </c>
    </row>
    <row r="114" spans="1:6" ht="28" x14ac:dyDescent="0.3">
      <c r="A114" s="24" t="s">
        <v>189</v>
      </c>
      <c r="B114" s="8" t="s">
        <v>190</v>
      </c>
      <c r="C114" s="9" t="s">
        <v>22</v>
      </c>
      <c r="D114" s="7">
        <v>109</v>
      </c>
      <c r="E114" s="32"/>
      <c r="F114" s="33">
        <f t="shared" si="6"/>
        <v>0</v>
      </c>
    </row>
    <row r="115" spans="1:6" x14ac:dyDescent="0.3">
      <c r="A115" s="24" t="s">
        <v>191</v>
      </c>
      <c r="B115" s="8" t="s">
        <v>136</v>
      </c>
      <c r="C115" s="9" t="s">
        <v>22</v>
      </c>
      <c r="D115" s="7">
        <v>46</v>
      </c>
      <c r="E115" s="32"/>
      <c r="F115" s="33">
        <f t="shared" si="6"/>
        <v>0</v>
      </c>
    </row>
    <row r="116" spans="1:6" x14ac:dyDescent="0.3">
      <c r="A116" s="24" t="s">
        <v>192</v>
      </c>
      <c r="B116" s="8" t="s">
        <v>161</v>
      </c>
      <c r="C116" s="9" t="s">
        <v>22</v>
      </c>
      <c r="D116" s="7">
        <v>155</v>
      </c>
      <c r="E116" s="32"/>
      <c r="F116" s="33">
        <f t="shared" si="6"/>
        <v>0</v>
      </c>
    </row>
    <row r="117" spans="1:6" x14ac:dyDescent="0.3">
      <c r="A117" s="24" t="s">
        <v>193</v>
      </c>
      <c r="B117" s="8" t="s">
        <v>104</v>
      </c>
      <c r="C117" s="9" t="s">
        <v>40</v>
      </c>
      <c r="D117" s="7">
        <v>0.16</v>
      </c>
      <c r="E117" s="32"/>
      <c r="F117" s="33">
        <f t="shared" si="6"/>
        <v>0</v>
      </c>
    </row>
    <row r="118" spans="1:6" x14ac:dyDescent="0.3">
      <c r="A118" s="45" t="s">
        <v>194</v>
      </c>
      <c r="B118" s="46"/>
      <c r="C118" s="46"/>
      <c r="D118" s="46"/>
      <c r="E118" s="46"/>
      <c r="F118" s="23">
        <f>ROUND((SUM(F112:F117)),2)</f>
        <v>0</v>
      </c>
    </row>
    <row r="119" spans="1:6" x14ac:dyDescent="0.3">
      <c r="A119" s="25" t="s">
        <v>195</v>
      </c>
      <c r="B119" s="42" t="s">
        <v>196</v>
      </c>
      <c r="C119" s="43"/>
      <c r="D119" s="43"/>
      <c r="E119" s="43"/>
      <c r="F119" s="44"/>
    </row>
    <row r="120" spans="1:6" x14ac:dyDescent="0.3">
      <c r="A120" s="24" t="s">
        <v>197</v>
      </c>
      <c r="B120" s="8" t="s">
        <v>198</v>
      </c>
      <c r="C120" s="9" t="s">
        <v>22</v>
      </c>
      <c r="D120" s="7">
        <v>43</v>
      </c>
      <c r="E120" s="32"/>
      <c r="F120" s="33">
        <f t="shared" ref="F120:F121" si="7">ROUND((D120*E120),2)</f>
        <v>0</v>
      </c>
    </row>
    <row r="121" spans="1:6" x14ac:dyDescent="0.3">
      <c r="A121" s="24" t="s">
        <v>199</v>
      </c>
      <c r="B121" s="8" t="s">
        <v>200</v>
      </c>
      <c r="C121" s="9" t="s">
        <v>22</v>
      </c>
      <c r="D121" s="7">
        <v>51</v>
      </c>
      <c r="E121" s="32"/>
      <c r="F121" s="33">
        <f t="shared" si="7"/>
        <v>0</v>
      </c>
    </row>
    <row r="122" spans="1:6" x14ac:dyDescent="0.3">
      <c r="A122" s="45" t="s">
        <v>201</v>
      </c>
      <c r="B122" s="46"/>
      <c r="C122" s="46"/>
      <c r="D122" s="46"/>
      <c r="E122" s="46"/>
      <c r="F122" s="23">
        <f>ROUND((SUM(F120:F121)),2)</f>
        <v>0</v>
      </c>
    </row>
    <row r="123" spans="1:6" x14ac:dyDescent="0.3">
      <c r="A123" s="25" t="s">
        <v>202</v>
      </c>
      <c r="B123" s="42" t="s">
        <v>203</v>
      </c>
      <c r="C123" s="43"/>
      <c r="D123" s="43"/>
      <c r="E123" s="43"/>
      <c r="F123" s="44"/>
    </row>
    <row r="124" spans="1:6" x14ac:dyDescent="0.3">
      <c r="A124" s="24" t="s">
        <v>204</v>
      </c>
      <c r="B124" s="8" t="s">
        <v>205</v>
      </c>
      <c r="C124" s="9" t="s">
        <v>83</v>
      </c>
      <c r="D124" s="7">
        <v>1.25</v>
      </c>
      <c r="E124" s="32"/>
      <c r="F124" s="33">
        <f t="shared" ref="F124:F128" si="8">ROUND((D124*E124),2)</f>
        <v>0</v>
      </c>
    </row>
    <row r="125" spans="1:6" ht="28" x14ac:dyDescent="0.3">
      <c r="A125" s="24" t="s">
        <v>206</v>
      </c>
      <c r="B125" s="8" t="s">
        <v>207</v>
      </c>
      <c r="C125" s="9" t="s">
        <v>22</v>
      </c>
      <c r="D125" s="7">
        <v>43</v>
      </c>
      <c r="E125" s="32"/>
      <c r="F125" s="33">
        <f t="shared" si="8"/>
        <v>0</v>
      </c>
    </row>
    <row r="126" spans="1:6" ht="28" x14ac:dyDescent="0.3">
      <c r="A126" s="24" t="s">
        <v>208</v>
      </c>
      <c r="B126" s="8" t="s">
        <v>175</v>
      </c>
      <c r="C126" s="9" t="s">
        <v>22</v>
      </c>
      <c r="D126" s="7">
        <v>51</v>
      </c>
      <c r="E126" s="32"/>
      <c r="F126" s="33">
        <f t="shared" si="8"/>
        <v>0</v>
      </c>
    </row>
    <row r="127" spans="1:6" x14ac:dyDescent="0.3">
      <c r="A127" s="24" t="s">
        <v>209</v>
      </c>
      <c r="B127" s="8" t="s">
        <v>136</v>
      </c>
      <c r="C127" s="9" t="s">
        <v>22</v>
      </c>
      <c r="D127" s="7">
        <v>51</v>
      </c>
      <c r="E127" s="32"/>
      <c r="F127" s="33">
        <f t="shared" si="8"/>
        <v>0</v>
      </c>
    </row>
    <row r="128" spans="1:6" x14ac:dyDescent="0.3">
      <c r="A128" s="24" t="s">
        <v>210</v>
      </c>
      <c r="B128" s="8" t="s">
        <v>211</v>
      </c>
      <c r="C128" s="9" t="s">
        <v>22</v>
      </c>
      <c r="D128" s="7">
        <v>51</v>
      </c>
      <c r="E128" s="32"/>
      <c r="F128" s="33">
        <f t="shared" si="8"/>
        <v>0</v>
      </c>
    </row>
    <row r="129" spans="1:6" x14ac:dyDescent="0.3">
      <c r="A129" s="45" t="s">
        <v>212</v>
      </c>
      <c r="B129" s="46"/>
      <c r="C129" s="46"/>
      <c r="D129" s="46"/>
      <c r="E129" s="46"/>
      <c r="F129" s="23">
        <f>ROUND((SUM(F124:F128)),2)</f>
        <v>0</v>
      </c>
    </row>
    <row r="130" spans="1:6" x14ac:dyDescent="0.3">
      <c r="A130" s="25" t="s">
        <v>213</v>
      </c>
      <c r="B130" s="42" t="s">
        <v>214</v>
      </c>
      <c r="C130" s="43"/>
      <c r="D130" s="43"/>
      <c r="E130" s="43"/>
      <c r="F130" s="44"/>
    </row>
    <row r="131" spans="1:6" x14ac:dyDescent="0.3">
      <c r="A131" s="24" t="s">
        <v>215</v>
      </c>
      <c r="B131" s="8" t="s">
        <v>200</v>
      </c>
      <c r="C131" s="9" t="s">
        <v>22</v>
      </c>
      <c r="D131" s="7">
        <v>4</v>
      </c>
      <c r="E131" s="32"/>
      <c r="F131" s="33">
        <f t="shared" ref="F131" si="9">ROUND((D131*E131),2)</f>
        <v>0</v>
      </c>
    </row>
    <row r="132" spans="1:6" x14ac:dyDescent="0.3">
      <c r="A132" s="45" t="s">
        <v>216</v>
      </c>
      <c r="B132" s="46"/>
      <c r="C132" s="46"/>
      <c r="D132" s="46"/>
      <c r="E132" s="46"/>
      <c r="F132" s="23">
        <f>ROUND((SUM(F131:F131)),2)</f>
        <v>0</v>
      </c>
    </row>
    <row r="133" spans="1:6" x14ac:dyDescent="0.3">
      <c r="A133" s="25" t="s">
        <v>217</v>
      </c>
      <c r="B133" s="42" t="s">
        <v>203</v>
      </c>
      <c r="C133" s="43"/>
      <c r="D133" s="43"/>
      <c r="E133" s="43"/>
      <c r="F133" s="44"/>
    </row>
    <row r="134" spans="1:6" ht="28" x14ac:dyDescent="0.3">
      <c r="A134" s="24" t="s">
        <v>218</v>
      </c>
      <c r="B134" s="8" t="s">
        <v>219</v>
      </c>
      <c r="C134" s="9" t="s">
        <v>83</v>
      </c>
      <c r="D134" s="7">
        <v>105</v>
      </c>
      <c r="E134" s="32"/>
      <c r="F134" s="33">
        <f t="shared" ref="F134:F139" si="10">ROUND((D134*E134),2)</f>
        <v>0</v>
      </c>
    </row>
    <row r="135" spans="1:6" ht="28" x14ac:dyDescent="0.3">
      <c r="A135" s="24" t="s">
        <v>220</v>
      </c>
      <c r="B135" s="8" t="s">
        <v>86</v>
      </c>
      <c r="C135" s="9" t="s">
        <v>83</v>
      </c>
      <c r="D135" s="7">
        <v>105</v>
      </c>
      <c r="E135" s="32"/>
      <c r="F135" s="33">
        <f t="shared" si="10"/>
        <v>0</v>
      </c>
    </row>
    <row r="136" spans="1:6" x14ac:dyDescent="0.3">
      <c r="A136" s="24" t="s">
        <v>221</v>
      </c>
      <c r="B136" s="8" t="s">
        <v>87</v>
      </c>
      <c r="C136" s="9" t="s">
        <v>83</v>
      </c>
      <c r="D136" s="7">
        <v>105</v>
      </c>
      <c r="E136" s="32"/>
      <c r="F136" s="33">
        <f t="shared" si="10"/>
        <v>0</v>
      </c>
    </row>
    <row r="137" spans="1:6" ht="28" x14ac:dyDescent="0.3">
      <c r="A137" s="24" t="s">
        <v>222</v>
      </c>
      <c r="B137" s="8" t="s">
        <v>223</v>
      </c>
      <c r="C137" s="9" t="s">
        <v>83</v>
      </c>
      <c r="D137" s="7">
        <v>105</v>
      </c>
      <c r="E137" s="32"/>
      <c r="F137" s="33">
        <f t="shared" si="10"/>
        <v>0</v>
      </c>
    </row>
    <row r="138" spans="1:6" ht="28.5" customHeight="1" x14ac:dyDescent="0.3">
      <c r="A138" s="24" t="s">
        <v>224</v>
      </c>
      <c r="B138" s="8" t="s">
        <v>89</v>
      </c>
      <c r="C138" s="9" t="s">
        <v>83</v>
      </c>
      <c r="D138" s="7">
        <v>105</v>
      </c>
      <c r="E138" s="32"/>
      <c r="F138" s="33">
        <f t="shared" si="10"/>
        <v>0</v>
      </c>
    </row>
    <row r="139" spans="1:6" x14ac:dyDescent="0.3">
      <c r="A139" s="24" t="s">
        <v>225</v>
      </c>
      <c r="B139" s="8" t="s">
        <v>211</v>
      </c>
      <c r="C139" s="9" t="s">
        <v>22</v>
      </c>
      <c r="D139" s="7">
        <v>4</v>
      </c>
      <c r="E139" s="32"/>
      <c r="F139" s="33">
        <f t="shared" si="10"/>
        <v>0</v>
      </c>
    </row>
    <row r="140" spans="1:6" x14ac:dyDescent="0.3">
      <c r="A140" s="45" t="s">
        <v>226</v>
      </c>
      <c r="B140" s="46"/>
      <c r="C140" s="46"/>
      <c r="D140" s="46"/>
      <c r="E140" s="46"/>
      <c r="F140" s="23">
        <f>ROUND((SUM(F134:F139)),2)</f>
        <v>0</v>
      </c>
    </row>
    <row r="141" spans="1:6" ht="15.75" customHeight="1" thickBot="1" x14ac:dyDescent="0.35">
      <c r="A141" s="57" t="s">
        <v>227</v>
      </c>
      <c r="B141" s="58"/>
      <c r="C141" s="58"/>
      <c r="D141" s="58"/>
      <c r="E141" s="59"/>
      <c r="F141" s="22">
        <f>ROUND((F24+F39+F50+F56+F63+F74+F80+F86+F96+F100+F110+F118+F122+F129+F132+F140),2)</f>
        <v>0</v>
      </c>
    </row>
    <row r="142" spans="1:6" ht="15" customHeight="1" x14ac:dyDescent="0.3">
      <c r="A142" s="47" t="s">
        <v>228</v>
      </c>
      <c r="B142" s="48"/>
      <c r="C142" s="48"/>
      <c r="D142" s="48"/>
      <c r="E142" s="48"/>
      <c r="F142" s="49"/>
    </row>
    <row r="143" spans="1:6" x14ac:dyDescent="0.3">
      <c r="A143" s="27">
        <v>1</v>
      </c>
      <c r="B143" s="42" t="s">
        <v>64</v>
      </c>
      <c r="C143" s="43"/>
      <c r="D143" s="43"/>
      <c r="E143" s="43"/>
      <c r="F143" s="44"/>
    </row>
    <row r="144" spans="1:6" ht="28" x14ac:dyDescent="0.3">
      <c r="A144" s="28" t="s">
        <v>9</v>
      </c>
      <c r="B144" s="8" t="s">
        <v>229</v>
      </c>
      <c r="C144" s="7" t="s">
        <v>66</v>
      </c>
      <c r="D144" s="7">
        <v>2</v>
      </c>
      <c r="E144" s="34"/>
      <c r="F144" s="33">
        <f t="shared" ref="F144:F154" si="11">ROUND((D144*E144),2)</f>
        <v>0</v>
      </c>
    </row>
    <row r="145" spans="1:6" x14ac:dyDescent="0.3">
      <c r="A145" s="28" t="s">
        <v>11</v>
      </c>
      <c r="B145" s="8" t="s">
        <v>230</v>
      </c>
      <c r="C145" s="7" t="s">
        <v>66</v>
      </c>
      <c r="D145" s="7">
        <v>2</v>
      </c>
      <c r="E145" s="34"/>
      <c r="F145" s="33">
        <f t="shared" si="11"/>
        <v>0</v>
      </c>
    </row>
    <row r="146" spans="1:6" x14ac:dyDescent="0.3">
      <c r="A146" s="28" t="s">
        <v>12</v>
      </c>
      <c r="B146" s="8" t="s">
        <v>231</v>
      </c>
      <c r="C146" s="7" t="s">
        <v>10</v>
      </c>
      <c r="D146" s="7">
        <v>2</v>
      </c>
      <c r="E146" s="34"/>
      <c r="F146" s="33">
        <f t="shared" si="11"/>
        <v>0</v>
      </c>
    </row>
    <row r="147" spans="1:6" x14ac:dyDescent="0.3">
      <c r="A147" s="28" t="s">
        <v>13</v>
      </c>
      <c r="B147" s="8" t="s">
        <v>232</v>
      </c>
      <c r="C147" s="7" t="s">
        <v>10</v>
      </c>
      <c r="D147" s="7">
        <v>2</v>
      </c>
      <c r="E147" s="34"/>
      <c r="F147" s="33">
        <f t="shared" si="11"/>
        <v>0</v>
      </c>
    </row>
    <row r="148" spans="1:6" x14ac:dyDescent="0.3">
      <c r="A148" s="28" t="s">
        <v>14</v>
      </c>
      <c r="B148" s="8" t="s">
        <v>233</v>
      </c>
      <c r="C148" s="7" t="s">
        <v>10</v>
      </c>
      <c r="D148" s="7">
        <v>2</v>
      </c>
      <c r="E148" s="34"/>
      <c r="F148" s="33">
        <f t="shared" si="11"/>
        <v>0</v>
      </c>
    </row>
    <row r="149" spans="1:6" x14ac:dyDescent="0.3">
      <c r="A149" s="28" t="s">
        <v>15</v>
      </c>
      <c r="B149" s="8" t="s">
        <v>234</v>
      </c>
      <c r="C149" s="7" t="s">
        <v>66</v>
      </c>
      <c r="D149" s="7">
        <v>1</v>
      </c>
      <c r="E149" s="34"/>
      <c r="F149" s="33">
        <f t="shared" si="11"/>
        <v>0</v>
      </c>
    </row>
    <row r="150" spans="1:6" x14ac:dyDescent="0.3">
      <c r="A150" s="28" t="s">
        <v>16</v>
      </c>
      <c r="B150" s="8" t="s">
        <v>235</v>
      </c>
      <c r="C150" s="7" t="s">
        <v>66</v>
      </c>
      <c r="D150" s="7">
        <v>1</v>
      </c>
      <c r="E150" s="34"/>
      <c r="F150" s="33">
        <f t="shared" si="11"/>
        <v>0</v>
      </c>
    </row>
    <row r="151" spans="1:6" x14ac:dyDescent="0.3">
      <c r="A151" s="28" t="s">
        <v>17</v>
      </c>
      <c r="B151" s="8" t="s">
        <v>236</v>
      </c>
      <c r="C151" s="7" t="s">
        <v>22</v>
      </c>
      <c r="D151" s="7">
        <v>2356</v>
      </c>
      <c r="E151" s="34"/>
      <c r="F151" s="33">
        <f t="shared" si="11"/>
        <v>0</v>
      </c>
    </row>
    <row r="152" spans="1:6" x14ac:dyDescent="0.3">
      <c r="A152" s="28" t="s">
        <v>18</v>
      </c>
      <c r="B152" s="8" t="s">
        <v>237</v>
      </c>
      <c r="C152" s="7" t="s">
        <v>22</v>
      </c>
      <c r="D152" s="7">
        <v>60</v>
      </c>
      <c r="E152" s="34"/>
      <c r="F152" s="33">
        <f t="shared" si="11"/>
        <v>0</v>
      </c>
    </row>
    <row r="153" spans="1:6" x14ac:dyDescent="0.3">
      <c r="A153" s="28" t="s">
        <v>19</v>
      </c>
      <c r="B153" s="8" t="s">
        <v>238</v>
      </c>
      <c r="C153" s="7" t="s">
        <v>22</v>
      </c>
      <c r="D153" s="7">
        <v>13</v>
      </c>
      <c r="E153" s="34"/>
      <c r="F153" s="33">
        <f t="shared" si="11"/>
        <v>0</v>
      </c>
    </row>
    <row r="154" spans="1:6" x14ac:dyDescent="0.3">
      <c r="A154" s="28" t="s">
        <v>20</v>
      </c>
      <c r="B154" s="8" t="s">
        <v>239</v>
      </c>
      <c r="C154" s="7" t="s">
        <v>10</v>
      </c>
      <c r="D154" s="7">
        <v>20</v>
      </c>
      <c r="E154" s="34"/>
      <c r="F154" s="33">
        <f t="shared" si="11"/>
        <v>0</v>
      </c>
    </row>
    <row r="155" spans="1:6" x14ac:dyDescent="0.3">
      <c r="A155" s="39" t="s">
        <v>240</v>
      </c>
      <c r="B155" s="40"/>
      <c r="C155" s="40"/>
      <c r="D155" s="40"/>
      <c r="E155" s="41"/>
      <c r="F155" s="23">
        <f>ROUND((SUM(F144:F154)),2)</f>
        <v>0</v>
      </c>
    </row>
    <row r="156" spans="1:6" x14ac:dyDescent="0.3">
      <c r="A156" s="27">
        <v>2</v>
      </c>
      <c r="B156" s="42" t="s">
        <v>65</v>
      </c>
      <c r="C156" s="43"/>
      <c r="D156" s="43"/>
      <c r="E156" s="43"/>
      <c r="F156" s="44"/>
    </row>
    <row r="157" spans="1:6" x14ac:dyDescent="0.3">
      <c r="A157" s="28" t="s">
        <v>21</v>
      </c>
      <c r="B157" s="8" t="s">
        <v>241</v>
      </c>
      <c r="C157" s="7" t="s">
        <v>83</v>
      </c>
      <c r="D157" s="7">
        <v>2</v>
      </c>
      <c r="E157" s="34"/>
      <c r="F157" s="33">
        <f t="shared" ref="F157:F169" si="12">ROUND((D157*E157),2)</f>
        <v>0</v>
      </c>
    </row>
    <row r="158" spans="1:6" x14ac:dyDescent="0.3">
      <c r="A158" s="28" t="s">
        <v>23</v>
      </c>
      <c r="B158" s="8" t="s">
        <v>242</v>
      </c>
      <c r="C158" s="7" t="s">
        <v>10</v>
      </c>
      <c r="D158" s="7">
        <v>2</v>
      </c>
      <c r="E158" s="34"/>
      <c r="F158" s="33">
        <f t="shared" si="12"/>
        <v>0</v>
      </c>
    </row>
    <row r="159" spans="1:6" x14ac:dyDescent="0.3">
      <c r="A159" s="28" t="s">
        <v>24</v>
      </c>
      <c r="B159" s="8" t="s">
        <v>243</v>
      </c>
      <c r="C159" s="7" t="s">
        <v>10</v>
      </c>
      <c r="D159" s="7">
        <v>2</v>
      </c>
      <c r="E159" s="34"/>
      <c r="F159" s="33">
        <f t="shared" si="12"/>
        <v>0</v>
      </c>
    </row>
    <row r="160" spans="1:6" x14ac:dyDescent="0.3">
      <c r="A160" s="28" t="s">
        <v>25</v>
      </c>
      <c r="B160" s="8" t="s">
        <v>244</v>
      </c>
      <c r="C160" s="7" t="s">
        <v>10</v>
      </c>
      <c r="D160" s="7">
        <v>2</v>
      </c>
      <c r="E160" s="34"/>
      <c r="F160" s="33">
        <f t="shared" si="12"/>
        <v>0</v>
      </c>
    </row>
    <row r="161" spans="1:6" x14ac:dyDescent="0.3">
      <c r="A161" s="28" t="s">
        <v>26</v>
      </c>
      <c r="B161" s="8" t="s">
        <v>245</v>
      </c>
      <c r="C161" s="7" t="s">
        <v>66</v>
      </c>
      <c r="D161" s="7">
        <v>2</v>
      </c>
      <c r="E161" s="34"/>
      <c r="F161" s="33">
        <f t="shared" si="12"/>
        <v>0</v>
      </c>
    </row>
    <row r="162" spans="1:6" x14ac:dyDescent="0.3">
      <c r="A162" s="28" t="s">
        <v>27</v>
      </c>
      <c r="B162" s="8" t="s">
        <v>246</v>
      </c>
      <c r="C162" s="7" t="s">
        <v>22</v>
      </c>
      <c r="D162" s="7">
        <v>18</v>
      </c>
      <c r="E162" s="34"/>
      <c r="F162" s="33">
        <f t="shared" si="12"/>
        <v>0</v>
      </c>
    </row>
    <row r="163" spans="1:6" x14ac:dyDescent="0.3">
      <c r="A163" s="28" t="s">
        <v>28</v>
      </c>
      <c r="B163" s="8" t="s">
        <v>247</v>
      </c>
      <c r="C163" s="7" t="s">
        <v>22</v>
      </c>
      <c r="D163" s="7">
        <v>13</v>
      </c>
      <c r="E163" s="34"/>
      <c r="F163" s="33">
        <f t="shared" si="12"/>
        <v>0</v>
      </c>
    </row>
    <row r="164" spans="1:6" x14ac:dyDescent="0.3">
      <c r="A164" s="28" t="s">
        <v>29</v>
      </c>
      <c r="B164" s="8" t="s">
        <v>248</v>
      </c>
      <c r="C164" s="7" t="s">
        <v>22</v>
      </c>
      <c r="D164" s="7">
        <v>47</v>
      </c>
      <c r="E164" s="34"/>
      <c r="F164" s="33">
        <f t="shared" si="12"/>
        <v>0</v>
      </c>
    </row>
    <row r="165" spans="1:6" x14ac:dyDescent="0.3">
      <c r="A165" s="28" t="s">
        <v>30</v>
      </c>
      <c r="B165" s="8" t="s">
        <v>249</v>
      </c>
      <c r="C165" s="7" t="s">
        <v>22</v>
      </c>
      <c r="D165" s="7">
        <v>60</v>
      </c>
      <c r="E165" s="34"/>
      <c r="F165" s="33">
        <f t="shared" si="12"/>
        <v>0</v>
      </c>
    </row>
    <row r="166" spans="1:6" x14ac:dyDescent="0.3">
      <c r="A166" s="28" t="s">
        <v>31</v>
      </c>
      <c r="B166" s="8" t="s">
        <v>250</v>
      </c>
      <c r="C166" s="7" t="s">
        <v>22</v>
      </c>
      <c r="D166" s="7">
        <v>2336</v>
      </c>
      <c r="E166" s="34"/>
      <c r="F166" s="33">
        <f t="shared" si="12"/>
        <v>0</v>
      </c>
    </row>
    <row r="167" spans="1:6" x14ac:dyDescent="0.3">
      <c r="A167" s="28" t="s">
        <v>60</v>
      </c>
      <c r="B167" s="8" t="s">
        <v>251</v>
      </c>
      <c r="C167" s="7" t="s">
        <v>22</v>
      </c>
      <c r="D167" s="7">
        <v>60</v>
      </c>
      <c r="E167" s="34"/>
      <c r="F167" s="33">
        <f t="shared" si="12"/>
        <v>0</v>
      </c>
    </row>
    <row r="168" spans="1:6" x14ac:dyDescent="0.3">
      <c r="A168" s="28" t="s">
        <v>61</v>
      </c>
      <c r="B168" s="8" t="s">
        <v>252</v>
      </c>
      <c r="C168" s="7" t="s">
        <v>10</v>
      </c>
      <c r="D168" s="7">
        <v>6</v>
      </c>
      <c r="E168" s="34"/>
      <c r="F168" s="33">
        <f t="shared" si="12"/>
        <v>0</v>
      </c>
    </row>
    <row r="169" spans="1:6" x14ac:dyDescent="0.3">
      <c r="A169" s="28" t="s">
        <v>62</v>
      </c>
      <c r="B169" s="8" t="s">
        <v>150</v>
      </c>
      <c r="C169" s="7" t="s">
        <v>253</v>
      </c>
      <c r="D169" s="7">
        <v>8</v>
      </c>
      <c r="E169" s="34"/>
      <c r="F169" s="33">
        <f t="shared" si="12"/>
        <v>0</v>
      </c>
    </row>
    <row r="170" spans="1:6" x14ac:dyDescent="0.3">
      <c r="A170" s="28" t="s">
        <v>63</v>
      </c>
      <c r="B170" s="8" t="s">
        <v>254</v>
      </c>
      <c r="C170" s="7" t="s">
        <v>66</v>
      </c>
      <c r="D170" s="7">
        <v>1</v>
      </c>
      <c r="E170" s="34"/>
      <c r="F170" s="33">
        <v>0</v>
      </c>
    </row>
    <row r="171" spans="1:6" x14ac:dyDescent="0.3">
      <c r="A171" s="39" t="s">
        <v>255</v>
      </c>
      <c r="B171" s="40"/>
      <c r="C171" s="40"/>
      <c r="D171" s="40"/>
      <c r="E171" s="41"/>
      <c r="F171" s="23">
        <f>ROUND((SUM(F157:F170)),2)</f>
        <v>0</v>
      </c>
    </row>
    <row r="172" spans="1:6" ht="14.5" thickBot="1" x14ac:dyDescent="0.35">
      <c r="A172" s="57" t="s">
        <v>256</v>
      </c>
      <c r="B172" s="58"/>
      <c r="C172" s="58"/>
      <c r="D172" s="58"/>
      <c r="E172" s="59"/>
      <c r="F172" s="22">
        <f>ROUND((F155+F171),2)</f>
        <v>0</v>
      </c>
    </row>
    <row r="173" spans="1:6" ht="15" customHeight="1" x14ac:dyDescent="0.3">
      <c r="A173" s="47" t="s">
        <v>257</v>
      </c>
      <c r="B173" s="48"/>
      <c r="C173" s="48"/>
      <c r="D173" s="48"/>
      <c r="E173" s="48"/>
      <c r="F173" s="49"/>
    </row>
    <row r="174" spans="1:6" x14ac:dyDescent="0.3">
      <c r="A174" s="27">
        <v>1</v>
      </c>
      <c r="B174" s="42" t="s">
        <v>258</v>
      </c>
      <c r="C174" s="43"/>
      <c r="D174" s="43"/>
      <c r="E174" s="43"/>
      <c r="F174" s="44"/>
    </row>
    <row r="175" spans="1:6" x14ac:dyDescent="0.3">
      <c r="A175" s="28" t="s">
        <v>9</v>
      </c>
      <c r="B175" s="8" t="s">
        <v>258</v>
      </c>
      <c r="C175" s="7" t="s">
        <v>66</v>
      </c>
      <c r="D175" s="7">
        <v>1</v>
      </c>
      <c r="E175" s="34"/>
      <c r="F175" s="33">
        <v>0</v>
      </c>
    </row>
    <row r="176" spans="1:6" x14ac:dyDescent="0.3">
      <c r="A176" s="45" t="s">
        <v>259</v>
      </c>
      <c r="B176" s="46"/>
      <c r="C176" s="46"/>
      <c r="D176" s="46"/>
      <c r="E176" s="46"/>
      <c r="F176" s="23">
        <f>ROUND((SUM(F175:F175)),2)</f>
        <v>0</v>
      </c>
    </row>
    <row r="177" spans="1:7" ht="14.5" thickBot="1" x14ac:dyDescent="0.35">
      <c r="A177" s="37" t="s">
        <v>260</v>
      </c>
      <c r="B177" s="38"/>
      <c r="C177" s="38"/>
      <c r="D177" s="38"/>
      <c r="E177" s="38"/>
      <c r="F177" s="22">
        <f>ROUND((F176),2)</f>
        <v>0</v>
      </c>
    </row>
    <row r="178" spans="1:7" ht="14.5" thickBot="1" x14ac:dyDescent="0.35">
      <c r="A178" s="54" t="s">
        <v>275</v>
      </c>
      <c r="B178" s="55"/>
      <c r="C178" s="55"/>
      <c r="D178" s="55"/>
      <c r="E178" s="56"/>
      <c r="F178" s="29">
        <f>SUM(F24+F39+F50+F56+F63+F74+F80+F86+F96+F100+F110+F118+F122+F129+F132+F140+F155+F172+F177)</f>
        <v>0</v>
      </c>
    </row>
    <row r="181" spans="1:7" ht="107" customHeight="1" x14ac:dyDescent="0.3">
      <c r="B181" s="66" t="s">
        <v>276</v>
      </c>
      <c r="C181" s="66"/>
      <c r="D181" s="66"/>
      <c r="E181" s="66"/>
      <c r="F181" s="66"/>
      <c r="G181" s="66"/>
    </row>
  </sheetData>
  <sheetProtection formatColumns="0" selectLockedCells="1"/>
  <mergeCells count="54">
    <mergeCell ref="B181:G181"/>
    <mergeCell ref="A178:E178"/>
    <mergeCell ref="A74:E74"/>
    <mergeCell ref="A141:E141"/>
    <mergeCell ref="A142:F142"/>
    <mergeCell ref="A5:F5"/>
    <mergeCell ref="A14:A15"/>
    <mergeCell ref="B14:B15"/>
    <mergeCell ref="C14:C15"/>
    <mergeCell ref="D14:D15"/>
    <mergeCell ref="E14:F14"/>
    <mergeCell ref="B10:E10"/>
    <mergeCell ref="B75:F75"/>
    <mergeCell ref="A80:E80"/>
    <mergeCell ref="B143:F143"/>
    <mergeCell ref="A172:E172"/>
    <mergeCell ref="B57:F57"/>
    <mergeCell ref="A2:F2"/>
    <mergeCell ref="A24:E24"/>
    <mergeCell ref="B25:F25"/>
    <mergeCell ref="B40:F40"/>
    <mergeCell ref="B51:F51"/>
    <mergeCell ref="A39:E39"/>
    <mergeCell ref="A50:E50"/>
    <mergeCell ref="A17:F17"/>
    <mergeCell ref="B18:F18"/>
    <mergeCell ref="B64:F64"/>
    <mergeCell ref="A63:E63"/>
    <mergeCell ref="A56:E56"/>
    <mergeCell ref="B81:F81"/>
    <mergeCell ref="A86:E86"/>
    <mergeCell ref="B87:F87"/>
    <mergeCell ref="A96:E96"/>
    <mergeCell ref="B97:F97"/>
    <mergeCell ref="A100:E100"/>
    <mergeCell ref="B101:F101"/>
    <mergeCell ref="A110:E110"/>
    <mergeCell ref="B111:F111"/>
    <mergeCell ref="A118:E118"/>
    <mergeCell ref="A132:E132"/>
    <mergeCell ref="B130:F130"/>
    <mergeCell ref="B133:F133"/>
    <mergeCell ref="B119:F119"/>
    <mergeCell ref="A122:E122"/>
    <mergeCell ref="B123:F123"/>
    <mergeCell ref="A129:E129"/>
    <mergeCell ref="A177:E177"/>
    <mergeCell ref="A171:E171"/>
    <mergeCell ref="B156:F156"/>
    <mergeCell ref="A155:E155"/>
    <mergeCell ref="A140:E140"/>
    <mergeCell ref="A173:F173"/>
    <mergeCell ref="B174:F174"/>
    <mergeCell ref="A176:E176"/>
  </mergeCells>
  <phoneticPr fontId="6" type="noConversion"/>
  <conditionalFormatting sqref="F7:F13">
    <cfRule type="containsText" dxfId="0" priority="1" operator="containsText" text="Rangovas įrašo įmonės pavadinimą">
      <formula>NOT(ISERROR(SEARCH("Rangovas įrašo įmonės pavadinimą",F7)))</formula>
    </cfRule>
  </conditionalFormatting>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5850-73CC-4848-AE5C-A5AC35AD4388}">
  <dimension ref="A2:C14"/>
  <sheetViews>
    <sheetView workbookViewId="0">
      <selection activeCell="B23" sqref="B23"/>
    </sheetView>
  </sheetViews>
  <sheetFormatPr defaultRowHeight="14.5" x14ac:dyDescent="0.35"/>
  <cols>
    <col min="2" max="2" width="31" customWidth="1"/>
    <col min="3" max="3" width="16.54296875" customWidth="1"/>
  </cols>
  <sheetData>
    <row r="2" spans="1:3" s="1" customFormat="1" x14ac:dyDescent="0.35">
      <c r="A2" s="3" t="s">
        <v>3</v>
      </c>
      <c r="B2" s="3" t="s">
        <v>261</v>
      </c>
      <c r="C2" s="3" t="s">
        <v>262</v>
      </c>
    </row>
    <row r="3" spans="1:3" x14ac:dyDescent="0.35">
      <c r="A3" s="4">
        <v>1</v>
      </c>
      <c r="B3" s="5" t="s">
        <v>263</v>
      </c>
      <c r="C3" s="35" t="e">
        <f>+Sheet1!#REF!</f>
        <v>#REF!</v>
      </c>
    </row>
    <row r="4" spans="1:3" x14ac:dyDescent="0.35">
      <c r="A4" s="4">
        <v>2</v>
      </c>
      <c r="B4" s="5" t="s">
        <v>264</v>
      </c>
      <c r="C4" s="35" t="e">
        <f>+Sheet1!#REF!</f>
        <v>#REF!</v>
      </c>
    </row>
    <row r="5" spans="1:3" x14ac:dyDescent="0.35">
      <c r="A5" s="4">
        <v>3</v>
      </c>
      <c r="B5" s="5" t="s">
        <v>265</v>
      </c>
      <c r="C5" s="35" t="e">
        <f>+Sheet1!#REF!</f>
        <v>#REF!</v>
      </c>
    </row>
    <row r="6" spans="1:3" x14ac:dyDescent="0.35">
      <c r="A6" s="4">
        <v>4</v>
      </c>
      <c r="B6" s="5" t="s">
        <v>266</v>
      </c>
      <c r="C6" s="35" t="e">
        <f>+Sheet1!#REF!</f>
        <v>#REF!</v>
      </c>
    </row>
    <row r="7" spans="1:3" x14ac:dyDescent="0.35">
      <c r="A7" s="4">
        <v>5</v>
      </c>
      <c r="B7" s="5" t="s">
        <v>267</v>
      </c>
      <c r="C7" s="35" t="e">
        <f>+Sheet1!#REF!</f>
        <v>#REF!</v>
      </c>
    </row>
    <row r="8" spans="1:3" x14ac:dyDescent="0.35">
      <c r="A8" s="4">
        <v>6</v>
      </c>
      <c r="B8" s="5" t="s">
        <v>268</v>
      </c>
      <c r="C8" s="35">
        <f>+Sheet1!F141</f>
        <v>0</v>
      </c>
    </row>
    <row r="9" spans="1:3" x14ac:dyDescent="0.35">
      <c r="A9" s="4">
        <v>7</v>
      </c>
      <c r="B9" s="5" t="s">
        <v>269</v>
      </c>
      <c r="C9" s="35">
        <f>+Sheet1!F172</f>
        <v>0</v>
      </c>
    </row>
    <row r="10" spans="1:3" x14ac:dyDescent="0.35">
      <c r="A10" s="4">
        <v>8</v>
      </c>
      <c r="B10" s="5" t="s">
        <v>270</v>
      </c>
      <c r="C10" s="35">
        <f>+Sheet1!F177</f>
        <v>0</v>
      </c>
    </row>
    <row r="11" spans="1:3" x14ac:dyDescent="0.35">
      <c r="A11" s="4">
        <v>9</v>
      </c>
      <c r="B11" s="5" t="s">
        <v>271</v>
      </c>
      <c r="C11" s="35" t="e">
        <f>+Sheet1!#REF!</f>
        <v>#REF!</v>
      </c>
    </row>
    <row r="12" spans="1:3" x14ac:dyDescent="0.35">
      <c r="A12" s="4">
        <v>10</v>
      </c>
      <c r="B12" s="5" t="s">
        <v>272</v>
      </c>
      <c r="C12" s="35" t="e">
        <f>+Sheet1!#REF!</f>
        <v>#REF!</v>
      </c>
    </row>
    <row r="13" spans="1:3" x14ac:dyDescent="0.35">
      <c r="A13" s="30">
        <f>+Sheet1!F7</f>
        <v>0</v>
      </c>
      <c r="B13" s="30"/>
      <c r="C13" s="35" t="e">
        <f>SUM(C3:C12)</f>
        <v>#REF!</v>
      </c>
    </row>
    <row r="14" spans="1:3" x14ac:dyDescent="0.35">
      <c r="A14" s="2"/>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42590677BDB81E49A6E5799895AA61AB" ma:contentTypeVersion="20" ma:contentTypeDescription="Kurkite naują dokumentą." ma:contentTypeScope="" ma:versionID="5f7608d46b667ed89e64a10b142f3d56">
  <xsd:schema xmlns:xsd="http://www.w3.org/2001/XMLSchema" xmlns:xs="http://www.w3.org/2001/XMLSchema" xmlns:p="http://schemas.microsoft.com/office/2006/metadata/properties" xmlns:ns2="ff9a5c92-4819-423e-b5a8-42f2667acb81" xmlns:ns3="aa4df4ad-5d2d-40cc-8892-0532580ad8da" targetNamespace="http://schemas.microsoft.com/office/2006/metadata/properties" ma:root="true" ma:fieldsID="c1b41110ca7850b09a2c6747f1e6a0cd" ns2:_="" ns3:_="">
    <xsd:import namespace="ff9a5c92-4819-423e-b5a8-42f2667acb81"/>
    <xsd:import namespace="aa4df4ad-5d2d-40cc-8892-0532580ad8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Savininkas" minOccurs="0"/>
                <xsd:element ref="ns3:Pirkimob_x016b_das" minOccurs="0"/>
                <xsd:element ref="ns3:Status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9a5c92-4819-423e-b5a8-42f2667acb81"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4df4ad-5d2d-40cc-8892-0532580ad8d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Savininkas" ma:index="20" nillable="true" ma:displayName="Savininkas" ma:format="Dropdown" ma:internalName="Savininkas">
      <xsd:simpleType>
        <xsd:restriction base="dms:Choice">
          <xsd:enumeration value="Aistė Kielaitė"/>
          <xsd:enumeration value="Audronė Petraitytė"/>
          <xsd:enumeration value="Brigita Skliuderytė"/>
          <xsd:enumeration value="Eglė Gudonienė"/>
          <xsd:enumeration value="Eglė Skučienė"/>
          <xsd:enumeration value="Eglė Čekanauskienė"/>
          <xsd:enumeration value="Jolita Dumčienė"/>
          <xsd:enumeration value="Jūratė Prieskienė"/>
          <xsd:enumeration value="Giedrė Molienė"/>
          <xsd:enumeration value="Nika Armonė"/>
          <xsd:enumeration value="Mantas Kuzma"/>
          <xsd:enumeration value="Rimutė Sabaliauskaitė"/>
          <xsd:enumeration value="Sandra Brazauskienė"/>
          <xsd:enumeration value="Skaistė Guigaitė"/>
          <xsd:enumeration value="Viktorija Balčiūnienė"/>
          <xsd:enumeration value="Žaneta Milkevičiūtė-Petrukanec"/>
        </xsd:restriction>
      </xsd:simpleType>
    </xsd:element>
    <xsd:element name="Pirkimob_x016b_das" ma:index="21" nillable="true" ma:displayName="Pirkimo būdas" ma:format="Dropdown" ma:internalName="Pirkimob_x016b_das">
      <xsd:simpleType>
        <xsd:restriction base="dms:Choice">
          <xsd:enumeration value="ATNvarz"/>
          <xsd:enumeration value="DPS"/>
          <xsd:enumeration value="KONKR"/>
          <xsd:enumeration value="NSAP"/>
          <xsd:enumeration value="SAP"/>
          <xsd:enumeration value="SND"/>
          <xsd:enumeration value="TND"/>
          <xsd:enumeration value="SAK"/>
          <xsd:enumeration value="TAK"/>
          <xsd:enumeration value="SSD"/>
          <xsd:enumeration value="TSD"/>
        </xsd:restriction>
      </xsd:simpleType>
    </xsd:element>
    <xsd:element name="Statusas" ma:index="22" nillable="true" ma:displayName="Statusas" ma:default="Inicijavimas" ma:format="RadioButtons" ma:internalName="Statusas">
      <xsd:simpleType>
        <xsd:restriction base="dms:Choice">
          <xsd:enumeration value="Inicijavimas"/>
          <xsd:enumeration value="Dokumentų tvirtinimas Ecocost"/>
          <xsd:enumeration value="Pirkimo dokumentų tvortonimo lauukimas"/>
          <xsd:enumeration value="Paraiškų laukimas"/>
          <xsd:enumeration value="Paraiškų vertinimas"/>
          <xsd:enumeration value="Paraiškų paaiškinimas / patiklinimas"/>
          <xsd:enumeration value="Protokolo balsavimo laukimas (paraiškos tiklsin)"/>
          <xsd:enumeration value="Pirminių pasiūlymų laukimas"/>
          <xsd:enumeration value="Pirminių pasiūlymų verinimas"/>
          <xsd:enumeration value="Pirminių paaiškinimas / patiklinimas"/>
          <xsd:enumeration value="Protokolo balsavimo laukimas (pasiūl tiklsin)"/>
          <xsd:enumeration value="Galutinių pasiūlymų laukimas"/>
          <xsd:enumeration value="Galutinių pasiūlymų vertinimas"/>
          <xsd:enumeration value="Galutinių paaiškinimas / patiklinimas"/>
          <xsd:enumeration value="Laukiamas eikės patvirtinimas iš komisijos ar koordinatoriaus"/>
          <xsd:enumeration value="Pretenzij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irkimob_x016b_das xmlns="aa4df4ad-5d2d-40cc-8892-0532580ad8da" xsi:nil="true"/>
    <Statusas xmlns="aa4df4ad-5d2d-40cc-8892-0532580ad8da">Inicijavimas</Statusas>
    <Savininkas xmlns="aa4df4ad-5d2d-40cc-8892-0532580ad8da" xsi:nil="true"/>
  </documentManagement>
</p:properties>
</file>

<file path=customXml/itemProps1.xml><?xml version="1.0" encoding="utf-8"?>
<ds:datastoreItem xmlns:ds="http://schemas.openxmlformats.org/officeDocument/2006/customXml" ds:itemID="{D222CF0B-5E4D-494A-8B6F-FC6F5F166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9a5c92-4819-423e-b5a8-42f2667acb81"/>
    <ds:schemaRef ds:uri="aa4df4ad-5d2d-40cc-8892-0532580ad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5C88A9-6673-476F-8F5D-120EC1D11584}">
  <ds:schemaRefs>
    <ds:schemaRef ds:uri="http://schemas.microsoft.com/sharepoint/v3/contenttype/forms"/>
  </ds:schemaRefs>
</ds:datastoreItem>
</file>

<file path=customXml/itemProps3.xml><?xml version="1.0" encoding="utf-8"?>
<ds:datastoreItem xmlns:ds="http://schemas.openxmlformats.org/officeDocument/2006/customXml" ds:itemID="{B15373F9-9A59-4A1E-BAF8-6B0A92AF0728}">
  <ds:schemaRefs>
    <ds:schemaRef ds:uri="http://schemas.microsoft.com/office/2006/metadata/properties"/>
    <ds:schemaRef ds:uri="http://schemas.microsoft.com/office/infopath/2007/PartnerControls"/>
    <ds:schemaRef ds:uri="aa4df4ad-5d2d-40cc-8892-0532580ad8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Aistė Kielaitė</dc:creator>
  <cp:keywords/>
  <dc:description/>
  <cp:lastModifiedBy>Arvydas Mordosas</cp:lastModifiedBy>
  <cp:revision/>
  <dcterms:created xsi:type="dcterms:W3CDTF">2015-06-05T18:17:20Z</dcterms:created>
  <dcterms:modified xsi:type="dcterms:W3CDTF">2021-05-03T12:40:28Z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fcb905c-755b-4fd4-bd20-0d682d4f1d27_Enabled">
    <vt:lpwstr>true</vt:lpwstr>
  </property>
  <property fmtid="{D5CDD505-2E9C-101B-9397-08002B2CF9AE}" pid="3" name="MSIP_Label_cfcb905c-755b-4fd4-bd20-0d682d4f1d27_SetDate">
    <vt:lpwstr>2020-08-19T11:57:57Z</vt:lpwstr>
  </property>
  <property fmtid="{D5CDD505-2E9C-101B-9397-08002B2CF9AE}" pid="4" name="MSIP_Label_cfcb905c-755b-4fd4-bd20-0d682d4f1d27_Method">
    <vt:lpwstr>Standard</vt:lpwstr>
  </property>
  <property fmtid="{D5CDD505-2E9C-101B-9397-08002B2CF9AE}" pid="5" name="MSIP_Label_cfcb905c-755b-4fd4-bd20-0d682d4f1d27_Name">
    <vt:lpwstr>Internal</vt:lpwstr>
  </property>
  <property fmtid="{D5CDD505-2E9C-101B-9397-08002B2CF9AE}" pid="6" name="MSIP_Label_cfcb905c-755b-4fd4-bd20-0d682d4f1d27_SiteId">
    <vt:lpwstr>d91d5b65-9d38-4908-9bd1-ebc28a01cade</vt:lpwstr>
  </property>
  <property fmtid="{D5CDD505-2E9C-101B-9397-08002B2CF9AE}" pid="7" name="MSIP_Label_cfcb905c-755b-4fd4-bd20-0d682d4f1d27_ActionId">
    <vt:lpwstr>371a6d4a-c39b-4e2b-b9b7-4937c58df89a</vt:lpwstr>
  </property>
  <property fmtid="{D5CDD505-2E9C-101B-9397-08002B2CF9AE}" pid="8" name="MSIP_Label_cfcb905c-755b-4fd4-bd20-0d682d4f1d27_ContentBits">
    <vt:lpwstr>0</vt:lpwstr>
  </property>
  <property fmtid="{D5CDD505-2E9C-101B-9397-08002B2CF9AE}" pid="9" name="ContentTypeId">
    <vt:lpwstr>0x01010042590677BDB81E49A6E5799895AA61AB</vt:lpwstr>
  </property>
</Properties>
</file>